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VA-PC\Tatqna\2022-2026 Регулаторен период\2022-2026 ПОМОЩНИ ВиК\Доказателства ГПСОВ Т-н\"/>
    </mc:Choice>
  </mc:AlternateContent>
  <xr:revisionPtr revIDLastSave="0" documentId="13_ncr:1_{9EEA5345-9358-4DF7-AA08-3008DCBBAF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т-ти от тръжни документи" sheetId="1" r:id="rId1"/>
    <sheet name="11.2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1" l="1"/>
  <c r="E44" i="1"/>
  <c r="E43" i="1"/>
  <c r="E42" i="1"/>
  <c r="U128" i="2"/>
  <c r="N127" i="2"/>
  <c r="G126" i="2"/>
  <c r="U112" i="2"/>
  <c r="M33" i="1"/>
  <c r="M27" i="1"/>
  <c r="M28" i="1"/>
  <c r="M29" i="1"/>
  <c r="M30" i="1"/>
  <c r="M26" i="1"/>
  <c r="K30" i="1"/>
  <c r="K29" i="1"/>
  <c r="K26" i="1"/>
  <c r="J30" i="1"/>
  <c r="J29" i="1"/>
  <c r="J26" i="1"/>
  <c r="I29" i="1"/>
  <c r="I26" i="1"/>
  <c r="L27" i="1" l="1"/>
  <c r="L28" i="1"/>
  <c r="L29" i="1"/>
  <c r="L30" i="1"/>
  <c r="L26" i="1"/>
  <c r="K32" i="1"/>
  <c r="K31" i="1"/>
  <c r="J32" i="1"/>
  <c r="J31" i="1"/>
  <c r="I32" i="1"/>
  <c r="I31" i="1"/>
  <c r="H29" i="1"/>
  <c r="H28" i="1"/>
  <c r="H26" i="1"/>
  <c r="H30" i="1"/>
  <c r="C18" i="1"/>
  <c r="AK185" i="2"/>
  <c r="AK184" i="2"/>
  <c r="AJ184" i="2"/>
  <c r="AK181" i="2"/>
  <c r="AK180" i="2"/>
  <c r="AJ180" i="2"/>
  <c r="AA180" i="2"/>
  <c r="AH175" i="2"/>
  <c r="AI175" i="2" s="1"/>
  <c r="AJ175" i="2" s="1"/>
  <c r="AK175" i="2" s="1"/>
  <c r="AL175" i="2" s="1"/>
  <c r="AM175" i="2" s="1"/>
  <c r="AA175" i="2"/>
  <c r="AB175" i="2" s="1"/>
  <c r="AC175" i="2" s="1"/>
  <c r="AD175" i="2" s="1"/>
  <c r="AE175" i="2" s="1"/>
  <c r="AF175" i="2" s="1"/>
  <c r="T175" i="2"/>
  <c r="U175" i="2" s="1"/>
  <c r="V175" i="2" s="1"/>
  <c r="W175" i="2" s="1"/>
  <c r="X175" i="2" s="1"/>
  <c r="Y175" i="2" s="1"/>
  <c r="M175" i="2"/>
  <c r="N175" i="2" s="1"/>
  <c r="O175" i="2" s="1"/>
  <c r="P175" i="2" s="1"/>
  <c r="Q175" i="2" s="1"/>
  <c r="R175" i="2" s="1"/>
  <c r="F175" i="2"/>
  <c r="G175" i="2" s="1"/>
  <c r="H175" i="2" s="1"/>
  <c r="I175" i="2" s="1"/>
  <c r="J175" i="2" s="1"/>
  <c r="K175" i="2" s="1"/>
  <c r="AH174" i="2"/>
  <c r="AI174" i="2" s="1"/>
  <c r="AJ174" i="2" s="1"/>
  <c r="AK174" i="2" s="1"/>
  <c r="AL174" i="2" s="1"/>
  <c r="AM174" i="2" s="1"/>
  <c r="AA174" i="2"/>
  <c r="AB174" i="2" s="1"/>
  <c r="AC174" i="2" s="1"/>
  <c r="AD174" i="2" s="1"/>
  <c r="AE174" i="2" s="1"/>
  <c r="AF174" i="2" s="1"/>
  <c r="T174" i="2"/>
  <c r="U174" i="2" s="1"/>
  <c r="V174" i="2" s="1"/>
  <c r="W174" i="2" s="1"/>
  <c r="X174" i="2" s="1"/>
  <c r="Y174" i="2" s="1"/>
  <c r="M174" i="2"/>
  <c r="N174" i="2" s="1"/>
  <c r="O174" i="2" s="1"/>
  <c r="P174" i="2" s="1"/>
  <c r="Q174" i="2" s="1"/>
  <c r="R174" i="2" s="1"/>
  <c r="F174" i="2"/>
  <c r="G174" i="2" s="1"/>
  <c r="H174" i="2" s="1"/>
  <c r="I174" i="2" s="1"/>
  <c r="J174" i="2" s="1"/>
  <c r="K174" i="2" s="1"/>
  <c r="AH173" i="2"/>
  <c r="AI173" i="2" s="1"/>
  <c r="AJ173" i="2" s="1"/>
  <c r="AK173" i="2" s="1"/>
  <c r="AL173" i="2" s="1"/>
  <c r="AM173" i="2" s="1"/>
  <c r="AA173" i="2"/>
  <c r="AB173" i="2" s="1"/>
  <c r="AC173" i="2" s="1"/>
  <c r="AD173" i="2" s="1"/>
  <c r="AE173" i="2" s="1"/>
  <c r="AF173" i="2" s="1"/>
  <c r="T173" i="2"/>
  <c r="U173" i="2" s="1"/>
  <c r="V173" i="2" s="1"/>
  <c r="W173" i="2" s="1"/>
  <c r="X173" i="2" s="1"/>
  <c r="Y173" i="2" s="1"/>
  <c r="M173" i="2"/>
  <c r="N173" i="2" s="1"/>
  <c r="O173" i="2" s="1"/>
  <c r="P173" i="2" s="1"/>
  <c r="Q173" i="2" s="1"/>
  <c r="R173" i="2" s="1"/>
  <c r="F173" i="2"/>
  <c r="G173" i="2" s="1"/>
  <c r="H173" i="2" s="1"/>
  <c r="I173" i="2" s="1"/>
  <c r="J173" i="2" s="1"/>
  <c r="K173" i="2" s="1"/>
  <c r="AH172" i="2"/>
  <c r="AI172" i="2" s="1"/>
  <c r="AJ172" i="2" s="1"/>
  <c r="AK172" i="2" s="1"/>
  <c r="AL172" i="2" s="1"/>
  <c r="AM172" i="2" s="1"/>
  <c r="AA172" i="2"/>
  <c r="AB172" i="2" s="1"/>
  <c r="AC172" i="2" s="1"/>
  <c r="AD172" i="2" s="1"/>
  <c r="AE172" i="2" s="1"/>
  <c r="AF172" i="2" s="1"/>
  <c r="T172" i="2"/>
  <c r="U172" i="2" s="1"/>
  <c r="V172" i="2" s="1"/>
  <c r="W172" i="2" s="1"/>
  <c r="X172" i="2" s="1"/>
  <c r="Y172" i="2" s="1"/>
  <c r="M172" i="2"/>
  <c r="N172" i="2" s="1"/>
  <c r="O172" i="2" s="1"/>
  <c r="P172" i="2" s="1"/>
  <c r="Q172" i="2" s="1"/>
  <c r="R172" i="2" s="1"/>
  <c r="F172" i="2"/>
  <c r="G172" i="2" s="1"/>
  <c r="H172" i="2" s="1"/>
  <c r="I172" i="2" s="1"/>
  <c r="J172" i="2" s="1"/>
  <c r="K172" i="2" s="1"/>
  <c r="AI171" i="2"/>
  <c r="AJ171" i="2" s="1"/>
  <c r="AK171" i="2" s="1"/>
  <c r="AL171" i="2" s="1"/>
  <c r="AM171" i="2" s="1"/>
  <c r="AH171" i="2"/>
  <c r="AA171" i="2"/>
  <c r="AB171" i="2" s="1"/>
  <c r="AC171" i="2" s="1"/>
  <c r="AD171" i="2" s="1"/>
  <c r="AE171" i="2" s="1"/>
  <c r="AF171" i="2" s="1"/>
  <c r="T171" i="2"/>
  <c r="U171" i="2" s="1"/>
  <c r="V171" i="2" s="1"/>
  <c r="W171" i="2" s="1"/>
  <c r="X171" i="2" s="1"/>
  <c r="Y171" i="2" s="1"/>
  <c r="M171" i="2"/>
  <c r="N171" i="2" s="1"/>
  <c r="O171" i="2" s="1"/>
  <c r="P171" i="2" s="1"/>
  <c r="Q171" i="2" s="1"/>
  <c r="R171" i="2" s="1"/>
  <c r="F171" i="2"/>
  <c r="G171" i="2" s="1"/>
  <c r="H171" i="2" s="1"/>
  <c r="I171" i="2" s="1"/>
  <c r="J171" i="2" s="1"/>
  <c r="K171" i="2" s="1"/>
  <c r="AH170" i="2"/>
  <c r="AI170" i="2" s="1"/>
  <c r="AJ170" i="2" s="1"/>
  <c r="AK170" i="2" s="1"/>
  <c r="AL170" i="2" s="1"/>
  <c r="AM170" i="2" s="1"/>
  <c r="AA170" i="2"/>
  <c r="AB170" i="2" s="1"/>
  <c r="AC170" i="2" s="1"/>
  <c r="AD170" i="2" s="1"/>
  <c r="AE170" i="2" s="1"/>
  <c r="AF170" i="2" s="1"/>
  <c r="U170" i="2"/>
  <c r="V170" i="2" s="1"/>
  <c r="W170" i="2" s="1"/>
  <c r="X170" i="2" s="1"/>
  <c r="Y170" i="2" s="1"/>
  <c r="T170" i="2"/>
  <c r="M170" i="2"/>
  <c r="N170" i="2" s="1"/>
  <c r="O170" i="2" s="1"/>
  <c r="P170" i="2" s="1"/>
  <c r="Q170" i="2" s="1"/>
  <c r="R170" i="2" s="1"/>
  <c r="F170" i="2"/>
  <c r="G170" i="2" s="1"/>
  <c r="H170" i="2" s="1"/>
  <c r="I170" i="2" s="1"/>
  <c r="J170" i="2" s="1"/>
  <c r="K170" i="2" s="1"/>
  <c r="AI169" i="2"/>
  <c r="AJ169" i="2" s="1"/>
  <c r="AK169" i="2" s="1"/>
  <c r="AL169" i="2" s="1"/>
  <c r="AM169" i="2" s="1"/>
  <c r="AH169" i="2"/>
  <c r="AA169" i="2"/>
  <c r="AB169" i="2" s="1"/>
  <c r="AC169" i="2" s="1"/>
  <c r="AD169" i="2" s="1"/>
  <c r="AE169" i="2" s="1"/>
  <c r="AF169" i="2" s="1"/>
  <c r="U169" i="2"/>
  <c r="V169" i="2" s="1"/>
  <c r="W169" i="2" s="1"/>
  <c r="X169" i="2" s="1"/>
  <c r="Y169" i="2" s="1"/>
  <c r="T169" i="2"/>
  <c r="M169" i="2"/>
  <c r="N169" i="2" s="1"/>
  <c r="O169" i="2" s="1"/>
  <c r="P169" i="2" s="1"/>
  <c r="Q169" i="2" s="1"/>
  <c r="R169" i="2" s="1"/>
  <c r="F169" i="2"/>
  <c r="G169" i="2" s="1"/>
  <c r="H169" i="2" s="1"/>
  <c r="I169" i="2" s="1"/>
  <c r="J169" i="2" s="1"/>
  <c r="K169" i="2" s="1"/>
  <c r="AI168" i="2"/>
  <c r="AJ168" i="2" s="1"/>
  <c r="AK168" i="2" s="1"/>
  <c r="AL168" i="2" s="1"/>
  <c r="AM168" i="2" s="1"/>
  <c r="AH168" i="2"/>
  <c r="AA168" i="2"/>
  <c r="AB168" i="2" s="1"/>
  <c r="AC168" i="2" s="1"/>
  <c r="AD168" i="2" s="1"/>
  <c r="AE168" i="2" s="1"/>
  <c r="AF168" i="2" s="1"/>
  <c r="T168" i="2"/>
  <c r="U168" i="2" s="1"/>
  <c r="V168" i="2" s="1"/>
  <c r="W168" i="2" s="1"/>
  <c r="X168" i="2" s="1"/>
  <c r="Y168" i="2" s="1"/>
  <c r="M168" i="2"/>
  <c r="N168" i="2" s="1"/>
  <c r="O168" i="2" s="1"/>
  <c r="P168" i="2" s="1"/>
  <c r="Q168" i="2" s="1"/>
  <c r="R168" i="2" s="1"/>
  <c r="F168" i="2"/>
  <c r="G168" i="2" s="1"/>
  <c r="H168" i="2" s="1"/>
  <c r="I168" i="2" s="1"/>
  <c r="J168" i="2" s="1"/>
  <c r="K168" i="2" s="1"/>
  <c r="AH167" i="2"/>
  <c r="AI167" i="2" s="1"/>
  <c r="AJ167" i="2" s="1"/>
  <c r="AK167" i="2" s="1"/>
  <c r="AL167" i="2" s="1"/>
  <c r="AM167" i="2" s="1"/>
  <c r="AA167" i="2"/>
  <c r="AB167" i="2" s="1"/>
  <c r="AC167" i="2" s="1"/>
  <c r="AD167" i="2" s="1"/>
  <c r="AE167" i="2" s="1"/>
  <c r="AF167" i="2" s="1"/>
  <c r="T167" i="2"/>
  <c r="U167" i="2" s="1"/>
  <c r="V167" i="2" s="1"/>
  <c r="W167" i="2" s="1"/>
  <c r="X167" i="2" s="1"/>
  <c r="Y167" i="2" s="1"/>
  <c r="M167" i="2"/>
  <c r="N167" i="2" s="1"/>
  <c r="O167" i="2" s="1"/>
  <c r="P167" i="2" s="1"/>
  <c r="Q167" i="2" s="1"/>
  <c r="R167" i="2" s="1"/>
  <c r="F167" i="2"/>
  <c r="G167" i="2" s="1"/>
  <c r="H167" i="2" s="1"/>
  <c r="I167" i="2" s="1"/>
  <c r="J167" i="2" s="1"/>
  <c r="K167" i="2" s="1"/>
  <c r="AH166" i="2"/>
  <c r="AI166" i="2" s="1"/>
  <c r="AJ166" i="2" s="1"/>
  <c r="AK166" i="2" s="1"/>
  <c r="AL166" i="2" s="1"/>
  <c r="AM166" i="2" s="1"/>
  <c r="AA166" i="2"/>
  <c r="AB166" i="2" s="1"/>
  <c r="AC166" i="2" s="1"/>
  <c r="AD166" i="2" s="1"/>
  <c r="AE166" i="2" s="1"/>
  <c r="AF166" i="2" s="1"/>
  <c r="T166" i="2"/>
  <c r="U166" i="2" s="1"/>
  <c r="V166" i="2" s="1"/>
  <c r="W166" i="2" s="1"/>
  <c r="X166" i="2" s="1"/>
  <c r="Y166" i="2" s="1"/>
  <c r="M166" i="2"/>
  <c r="N166" i="2" s="1"/>
  <c r="O166" i="2" s="1"/>
  <c r="P166" i="2" s="1"/>
  <c r="Q166" i="2" s="1"/>
  <c r="R166" i="2" s="1"/>
  <c r="F166" i="2"/>
  <c r="G166" i="2" s="1"/>
  <c r="H166" i="2" s="1"/>
  <c r="I166" i="2" s="1"/>
  <c r="J166" i="2" s="1"/>
  <c r="K166" i="2" s="1"/>
  <c r="AH165" i="2"/>
  <c r="AI165" i="2" s="1"/>
  <c r="AJ165" i="2" s="1"/>
  <c r="AK165" i="2" s="1"/>
  <c r="AL165" i="2" s="1"/>
  <c r="AM165" i="2" s="1"/>
  <c r="AA165" i="2"/>
  <c r="AB165" i="2" s="1"/>
  <c r="AC165" i="2" s="1"/>
  <c r="AD165" i="2" s="1"/>
  <c r="AE165" i="2" s="1"/>
  <c r="AF165" i="2" s="1"/>
  <c r="T165" i="2"/>
  <c r="U165" i="2" s="1"/>
  <c r="V165" i="2" s="1"/>
  <c r="W165" i="2" s="1"/>
  <c r="X165" i="2" s="1"/>
  <c r="Y165" i="2" s="1"/>
  <c r="M165" i="2"/>
  <c r="N165" i="2" s="1"/>
  <c r="O165" i="2" s="1"/>
  <c r="P165" i="2" s="1"/>
  <c r="Q165" i="2" s="1"/>
  <c r="R165" i="2" s="1"/>
  <c r="G165" i="2"/>
  <c r="H165" i="2" s="1"/>
  <c r="I165" i="2" s="1"/>
  <c r="J165" i="2" s="1"/>
  <c r="K165" i="2" s="1"/>
  <c r="F165" i="2"/>
  <c r="AH164" i="2"/>
  <c r="AI164" i="2" s="1"/>
  <c r="AJ164" i="2" s="1"/>
  <c r="AK164" i="2" s="1"/>
  <c r="AL164" i="2" s="1"/>
  <c r="AM164" i="2" s="1"/>
  <c r="AA164" i="2"/>
  <c r="AB164" i="2" s="1"/>
  <c r="AC164" i="2" s="1"/>
  <c r="AD164" i="2" s="1"/>
  <c r="AE164" i="2" s="1"/>
  <c r="AF164" i="2" s="1"/>
  <c r="T164" i="2"/>
  <c r="U164" i="2" s="1"/>
  <c r="V164" i="2" s="1"/>
  <c r="W164" i="2" s="1"/>
  <c r="X164" i="2" s="1"/>
  <c r="Y164" i="2" s="1"/>
  <c r="M164" i="2"/>
  <c r="N164" i="2" s="1"/>
  <c r="O164" i="2" s="1"/>
  <c r="P164" i="2" s="1"/>
  <c r="Q164" i="2" s="1"/>
  <c r="R164" i="2" s="1"/>
  <c r="G164" i="2"/>
  <c r="H164" i="2" s="1"/>
  <c r="I164" i="2" s="1"/>
  <c r="J164" i="2" s="1"/>
  <c r="K164" i="2" s="1"/>
  <c r="F164" i="2"/>
  <c r="AH163" i="2"/>
  <c r="AI163" i="2" s="1"/>
  <c r="AJ163" i="2" s="1"/>
  <c r="AK163" i="2" s="1"/>
  <c r="AL163" i="2" s="1"/>
  <c r="AM163" i="2" s="1"/>
  <c r="AA163" i="2"/>
  <c r="AB163" i="2" s="1"/>
  <c r="AC163" i="2" s="1"/>
  <c r="AD163" i="2" s="1"/>
  <c r="AE163" i="2" s="1"/>
  <c r="AF163" i="2" s="1"/>
  <c r="T163" i="2"/>
  <c r="U163" i="2" s="1"/>
  <c r="V163" i="2" s="1"/>
  <c r="W163" i="2" s="1"/>
  <c r="X163" i="2" s="1"/>
  <c r="Y163" i="2" s="1"/>
  <c r="M163" i="2"/>
  <c r="N163" i="2" s="1"/>
  <c r="O163" i="2" s="1"/>
  <c r="P163" i="2" s="1"/>
  <c r="Q163" i="2" s="1"/>
  <c r="R163" i="2" s="1"/>
  <c r="F163" i="2"/>
  <c r="G163" i="2" s="1"/>
  <c r="H163" i="2" s="1"/>
  <c r="I163" i="2" s="1"/>
  <c r="J163" i="2" s="1"/>
  <c r="K163" i="2" s="1"/>
  <c r="AH162" i="2"/>
  <c r="AI162" i="2" s="1"/>
  <c r="AJ162" i="2" s="1"/>
  <c r="AK162" i="2" s="1"/>
  <c r="AL162" i="2" s="1"/>
  <c r="AM162" i="2" s="1"/>
  <c r="AA162" i="2"/>
  <c r="AB162" i="2" s="1"/>
  <c r="AC162" i="2" s="1"/>
  <c r="AD162" i="2" s="1"/>
  <c r="AE162" i="2" s="1"/>
  <c r="AF162" i="2" s="1"/>
  <c r="T162" i="2"/>
  <c r="U162" i="2" s="1"/>
  <c r="V162" i="2" s="1"/>
  <c r="W162" i="2" s="1"/>
  <c r="X162" i="2" s="1"/>
  <c r="Y162" i="2" s="1"/>
  <c r="M162" i="2"/>
  <c r="N162" i="2" s="1"/>
  <c r="O162" i="2" s="1"/>
  <c r="P162" i="2" s="1"/>
  <c r="Q162" i="2" s="1"/>
  <c r="R162" i="2" s="1"/>
  <c r="F162" i="2"/>
  <c r="G162" i="2" s="1"/>
  <c r="H162" i="2" s="1"/>
  <c r="I162" i="2" s="1"/>
  <c r="J162" i="2" s="1"/>
  <c r="K162" i="2" s="1"/>
  <c r="AH161" i="2"/>
  <c r="AI161" i="2" s="1"/>
  <c r="AJ161" i="2" s="1"/>
  <c r="AK161" i="2" s="1"/>
  <c r="AL161" i="2" s="1"/>
  <c r="AM161" i="2" s="1"/>
  <c r="AB161" i="2"/>
  <c r="AC161" i="2" s="1"/>
  <c r="AD161" i="2" s="1"/>
  <c r="AE161" i="2" s="1"/>
  <c r="AF161" i="2" s="1"/>
  <c r="AA161" i="2"/>
  <c r="U161" i="2"/>
  <c r="V161" i="2" s="1"/>
  <c r="W161" i="2" s="1"/>
  <c r="X161" i="2" s="1"/>
  <c r="Y161" i="2" s="1"/>
  <c r="T161" i="2"/>
  <c r="M161" i="2"/>
  <c r="N161" i="2" s="1"/>
  <c r="O161" i="2" s="1"/>
  <c r="P161" i="2" s="1"/>
  <c r="Q161" i="2" s="1"/>
  <c r="R161" i="2" s="1"/>
  <c r="F161" i="2"/>
  <c r="G161" i="2" s="1"/>
  <c r="H161" i="2" s="1"/>
  <c r="I161" i="2" s="1"/>
  <c r="J161" i="2" s="1"/>
  <c r="K161" i="2" s="1"/>
  <c r="AH160" i="2"/>
  <c r="AI160" i="2" s="1"/>
  <c r="AJ160" i="2" s="1"/>
  <c r="AK160" i="2" s="1"/>
  <c r="AL160" i="2" s="1"/>
  <c r="AM160" i="2" s="1"/>
  <c r="AB160" i="2"/>
  <c r="AC160" i="2" s="1"/>
  <c r="AD160" i="2" s="1"/>
  <c r="AE160" i="2" s="1"/>
  <c r="AF160" i="2" s="1"/>
  <c r="AA160" i="2"/>
  <c r="T160" i="2"/>
  <c r="U160" i="2" s="1"/>
  <c r="V160" i="2" s="1"/>
  <c r="W160" i="2" s="1"/>
  <c r="X160" i="2" s="1"/>
  <c r="Y160" i="2" s="1"/>
  <c r="M160" i="2"/>
  <c r="N160" i="2" s="1"/>
  <c r="O160" i="2" s="1"/>
  <c r="P160" i="2" s="1"/>
  <c r="Q160" i="2" s="1"/>
  <c r="R160" i="2" s="1"/>
  <c r="F160" i="2"/>
  <c r="G160" i="2" s="1"/>
  <c r="H160" i="2" s="1"/>
  <c r="I160" i="2" s="1"/>
  <c r="J160" i="2" s="1"/>
  <c r="K160" i="2" s="1"/>
  <c r="AH159" i="2"/>
  <c r="AI159" i="2" s="1"/>
  <c r="AJ159" i="2" s="1"/>
  <c r="AK159" i="2" s="1"/>
  <c r="AL159" i="2" s="1"/>
  <c r="AM159" i="2" s="1"/>
  <c r="AB159" i="2"/>
  <c r="AC159" i="2" s="1"/>
  <c r="AD159" i="2" s="1"/>
  <c r="AE159" i="2" s="1"/>
  <c r="AF159" i="2" s="1"/>
  <c r="AA159" i="2"/>
  <c r="T159" i="2"/>
  <c r="U159" i="2" s="1"/>
  <c r="V159" i="2" s="1"/>
  <c r="W159" i="2" s="1"/>
  <c r="X159" i="2" s="1"/>
  <c r="Y159" i="2" s="1"/>
  <c r="N159" i="2"/>
  <c r="O159" i="2" s="1"/>
  <c r="P159" i="2" s="1"/>
  <c r="Q159" i="2" s="1"/>
  <c r="R159" i="2" s="1"/>
  <c r="M159" i="2"/>
  <c r="F159" i="2"/>
  <c r="G159" i="2" s="1"/>
  <c r="H159" i="2" s="1"/>
  <c r="I159" i="2" s="1"/>
  <c r="J159" i="2" s="1"/>
  <c r="K159" i="2" s="1"/>
  <c r="AH158" i="2"/>
  <c r="AI158" i="2" s="1"/>
  <c r="AJ158" i="2" s="1"/>
  <c r="AK158" i="2" s="1"/>
  <c r="AL158" i="2" s="1"/>
  <c r="AM158" i="2" s="1"/>
  <c r="AA158" i="2"/>
  <c r="AB158" i="2" s="1"/>
  <c r="AC158" i="2" s="1"/>
  <c r="AD158" i="2" s="1"/>
  <c r="AE158" i="2" s="1"/>
  <c r="AF158" i="2" s="1"/>
  <c r="U158" i="2"/>
  <c r="V158" i="2" s="1"/>
  <c r="W158" i="2" s="1"/>
  <c r="X158" i="2" s="1"/>
  <c r="Y158" i="2" s="1"/>
  <c r="T158" i="2"/>
  <c r="N158" i="2"/>
  <c r="O158" i="2" s="1"/>
  <c r="P158" i="2" s="1"/>
  <c r="Q158" i="2" s="1"/>
  <c r="R158" i="2" s="1"/>
  <c r="M158" i="2"/>
  <c r="F158" i="2"/>
  <c r="G158" i="2" s="1"/>
  <c r="H158" i="2" s="1"/>
  <c r="I158" i="2" s="1"/>
  <c r="J158" i="2" s="1"/>
  <c r="K158" i="2" s="1"/>
  <c r="AH157" i="2"/>
  <c r="AI157" i="2" s="1"/>
  <c r="AJ157" i="2" s="1"/>
  <c r="AK157" i="2" s="1"/>
  <c r="AL157" i="2" s="1"/>
  <c r="AM157" i="2" s="1"/>
  <c r="AA157" i="2"/>
  <c r="AB157" i="2" s="1"/>
  <c r="AC157" i="2" s="1"/>
  <c r="AD157" i="2" s="1"/>
  <c r="AE157" i="2" s="1"/>
  <c r="AF157" i="2" s="1"/>
  <c r="U157" i="2"/>
  <c r="V157" i="2" s="1"/>
  <c r="W157" i="2" s="1"/>
  <c r="X157" i="2" s="1"/>
  <c r="Y157" i="2" s="1"/>
  <c r="T157" i="2"/>
  <c r="N157" i="2"/>
  <c r="O157" i="2" s="1"/>
  <c r="P157" i="2" s="1"/>
  <c r="Q157" i="2" s="1"/>
  <c r="R157" i="2" s="1"/>
  <c r="M157" i="2"/>
  <c r="F157" i="2"/>
  <c r="G157" i="2" s="1"/>
  <c r="H157" i="2" s="1"/>
  <c r="I157" i="2" s="1"/>
  <c r="J157" i="2" s="1"/>
  <c r="K157" i="2" s="1"/>
  <c r="AI156" i="2"/>
  <c r="AJ156" i="2" s="1"/>
  <c r="AH156" i="2"/>
  <c r="AB156" i="2"/>
  <c r="AC156" i="2" s="1"/>
  <c r="AD156" i="2" s="1"/>
  <c r="AE156" i="2" s="1"/>
  <c r="AF156" i="2" s="1"/>
  <c r="AA156" i="2"/>
  <c r="T156" i="2"/>
  <c r="U156" i="2" s="1"/>
  <c r="V156" i="2" s="1"/>
  <c r="W156" i="2" s="1"/>
  <c r="X156" i="2" s="1"/>
  <c r="Y156" i="2" s="1"/>
  <c r="N156" i="2"/>
  <c r="O156" i="2" s="1"/>
  <c r="P156" i="2" s="1"/>
  <c r="Q156" i="2" s="1"/>
  <c r="R156" i="2" s="1"/>
  <c r="M156" i="2"/>
  <c r="F156" i="2"/>
  <c r="G156" i="2" s="1"/>
  <c r="H156" i="2" s="1"/>
  <c r="I156" i="2" s="1"/>
  <c r="J156" i="2" s="1"/>
  <c r="K156" i="2" s="1"/>
  <c r="AH155" i="2"/>
  <c r="AI155" i="2" s="1"/>
  <c r="AJ155" i="2" s="1"/>
  <c r="AK155" i="2" s="1"/>
  <c r="AL155" i="2" s="1"/>
  <c r="AA155" i="2"/>
  <c r="AB155" i="2" s="1"/>
  <c r="T155" i="2"/>
  <c r="T154" i="2" s="1"/>
  <c r="N155" i="2"/>
  <c r="O155" i="2" s="1"/>
  <c r="M155" i="2"/>
  <c r="M154" i="2" s="1"/>
  <c r="F155" i="2"/>
  <c r="G155" i="2" s="1"/>
  <c r="H155" i="2" s="1"/>
  <c r="AT154" i="2"/>
  <c r="AS154" i="2"/>
  <c r="AR154" i="2"/>
  <c r="AQ154" i="2"/>
  <c r="AP154" i="2"/>
  <c r="AO154" i="2"/>
  <c r="AN154" i="2"/>
  <c r="AG154" i="2"/>
  <c r="Z154" i="2"/>
  <c r="S154" i="2"/>
  <c r="L154" i="2"/>
  <c r="E154" i="2"/>
  <c r="AT132" i="2"/>
  <c r="AS132" i="2"/>
  <c r="AR132" i="2"/>
  <c r="AQ132" i="2"/>
  <c r="AP132" i="2"/>
  <c r="AO132" i="2"/>
  <c r="AN132" i="2"/>
  <c r="AM132" i="2"/>
  <c r="AL132" i="2"/>
  <c r="AK132" i="2"/>
  <c r="AJ132" i="2"/>
  <c r="AI132" i="2"/>
  <c r="AH132" i="2"/>
  <c r="AG132" i="2"/>
  <c r="AF132" i="2"/>
  <c r="AE132" i="2"/>
  <c r="AD132" i="2"/>
  <c r="AC132" i="2"/>
  <c r="AB132" i="2"/>
  <c r="AA132" i="2"/>
  <c r="Z132" i="2"/>
  <c r="Y132" i="2"/>
  <c r="X132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AT110" i="2"/>
  <c r="AS110" i="2"/>
  <c r="AR110" i="2"/>
  <c r="AQ110" i="2"/>
  <c r="AP110" i="2"/>
  <c r="AO110" i="2"/>
  <c r="AN110" i="2"/>
  <c r="AM110" i="2"/>
  <c r="AL110" i="2"/>
  <c r="AK110" i="2"/>
  <c r="AJ110" i="2"/>
  <c r="AI110" i="2"/>
  <c r="AH110" i="2"/>
  <c r="AG110" i="2"/>
  <c r="AF110" i="2"/>
  <c r="AE110" i="2"/>
  <c r="AD110" i="2"/>
  <c r="AC110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AH108" i="2"/>
  <c r="AI108" i="2" s="1"/>
  <c r="AJ108" i="2" s="1"/>
  <c r="AK108" i="2" s="1"/>
  <c r="AL108" i="2" s="1"/>
  <c r="AM108" i="2" s="1"/>
  <c r="AA108" i="2"/>
  <c r="AB108" i="2" s="1"/>
  <c r="AC108" i="2" s="1"/>
  <c r="AD108" i="2" s="1"/>
  <c r="AE108" i="2" s="1"/>
  <c r="AF108" i="2" s="1"/>
  <c r="T108" i="2"/>
  <c r="U108" i="2" s="1"/>
  <c r="V108" i="2" s="1"/>
  <c r="W108" i="2" s="1"/>
  <c r="X108" i="2" s="1"/>
  <c r="Y108" i="2" s="1"/>
  <c r="M108" i="2"/>
  <c r="N108" i="2" s="1"/>
  <c r="O108" i="2" s="1"/>
  <c r="P108" i="2" s="1"/>
  <c r="Q108" i="2" s="1"/>
  <c r="R108" i="2" s="1"/>
  <c r="I108" i="2"/>
  <c r="J108" i="2" s="1"/>
  <c r="K108" i="2" s="1"/>
  <c r="F108" i="2"/>
  <c r="G108" i="2" s="1"/>
  <c r="H108" i="2" s="1"/>
  <c r="AH107" i="2"/>
  <c r="AI107" i="2" s="1"/>
  <c r="AJ107" i="2" s="1"/>
  <c r="AK107" i="2" s="1"/>
  <c r="AL107" i="2" s="1"/>
  <c r="AM107" i="2" s="1"/>
  <c r="AA107" i="2"/>
  <c r="AB107" i="2" s="1"/>
  <c r="AC107" i="2" s="1"/>
  <c r="AD107" i="2" s="1"/>
  <c r="AE107" i="2" s="1"/>
  <c r="AF107" i="2" s="1"/>
  <c r="T107" i="2"/>
  <c r="U107" i="2" s="1"/>
  <c r="V107" i="2" s="1"/>
  <c r="W107" i="2" s="1"/>
  <c r="X107" i="2" s="1"/>
  <c r="Y107" i="2" s="1"/>
  <c r="M107" i="2"/>
  <c r="N107" i="2" s="1"/>
  <c r="O107" i="2" s="1"/>
  <c r="P107" i="2" s="1"/>
  <c r="Q107" i="2" s="1"/>
  <c r="R107" i="2" s="1"/>
  <c r="F107" i="2"/>
  <c r="G107" i="2" s="1"/>
  <c r="H107" i="2" s="1"/>
  <c r="I107" i="2" s="1"/>
  <c r="J107" i="2" s="1"/>
  <c r="K107" i="2" s="1"/>
  <c r="AI106" i="2"/>
  <c r="AJ106" i="2" s="1"/>
  <c r="AK106" i="2" s="1"/>
  <c r="AL106" i="2" s="1"/>
  <c r="AM106" i="2" s="1"/>
  <c r="AH106" i="2"/>
  <c r="AA106" i="2"/>
  <c r="AB106" i="2" s="1"/>
  <c r="AC106" i="2" s="1"/>
  <c r="AD106" i="2" s="1"/>
  <c r="AE106" i="2" s="1"/>
  <c r="AF106" i="2" s="1"/>
  <c r="T106" i="2"/>
  <c r="U106" i="2" s="1"/>
  <c r="V106" i="2" s="1"/>
  <c r="W106" i="2" s="1"/>
  <c r="X106" i="2" s="1"/>
  <c r="Y106" i="2" s="1"/>
  <c r="M106" i="2"/>
  <c r="N106" i="2" s="1"/>
  <c r="O106" i="2" s="1"/>
  <c r="P106" i="2" s="1"/>
  <c r="Q106" i="2" s="1"/>
  <c r="R106" i="2" s="1"/>
  <c r="F106" i="2"/>
  <c r="G106" i="2" s="1"/>
  <c r="H106" i="2" s="1"/>
  <c r="I106" i="2" s="1"/>
  <c r="J106" i="2" s="1"/>
  <c r="K106" i="2" s="1"/>
  <c r="AH105" i="2"/>
  <c r="AI105" i="2" s="1"/>
  <c r="AJ105" i="2" s="1"/>
  <c r="AK105" i="2" s="1"/>
  <c r="AL105" i="2" s="1"/>
  <c r="AM105" i="2" s="1"/>
  <c r="AA105" i="2"/>
  <c r="AB105" i="2" s="1"/>
  <c r="AC105" i="2" s="1"/>
  <c r="AD105" i="2" s="1"/>
  <c r="AE105" i="2" s="1"/>
  <c r="AF105" i="2" s="1"/>
  <c r="T105" i="2"/>
  <c r="U105" i="2" s="1"/>
  <c r="V105" i="2" s="1"/>
  <c r="W105" i="2" s="1"/>
  <c r="X105" i="2" s="1"/>
  <c r="Y105" i="2" s="1"/>
  <c r="M105" i="2"/>
  <c r="N105" i="2" s="1"/>
  <c r="O105" i="2" s="1"/>
  <c r="P105" i="2" s="1"/>
  <c r="Q105" i="2" s="1"/>
  <c r="R105" i="2" s="1"/>
  <c r="F105" i="2"/>
  <c r="G105" i="2" s="1"/>
  <c r="H105" i="2" s="1"/>
  <c r="I105" i="2" s="1"/>
  <c r="J105" i="2" s="1"/>
  <c r="K105" i="2" s="1"/>
  <c r="AH104" i="2"/>
  <c r="AI104" i="2" s="1"/>
  <c r="AJ104" i="2" s="1"/>
  <c r="AK104" i="2" s="1"/>
  <c r="AL104" i="2" s="1"/>
  <c r="AM104" i="2" s="1"/>
  <c r="AA104" i="2"/>
  <c r="AB104" i="2" s="1"/>
  <c r="AC104" i="2" s="1"/>
  <c r="AD104" i="2" s="1"/>
  <c r="AE104" i="2" s="1"/>
  <c r="AF104" i="2" s="1"/>
  <c r="T104" i="2"/>
  <c r="U104" i="2" s="1"/>
  <c r="V104" i="2" s="1"/>
  <c r="W104" i="2" s="1"/>
  <c r="X104" i="2" s="1"/>
  <c r="Y104" i="2" s="1"/>
  <c r="M104" i="2"/>
  <c r="N104" i="2" s="1"/>
  <c r="O104" i="2" s="1"/>
  <c r="P104" i="2" s="1"/>
  <c r="Q104" i="2" s="1"/>
  <c r="R104" i="2" s="1"/>
  <c r="F104" i="2"/>
  <c r="G104" i="2" s="1"/>
  <c r="H104" i="2" s="1"/>
  <c r="I104" i="2" s="1"/>
  <c r="J104" i="2" s="1"/>
  <c r="K104" i="2" s="1"/>
  <c r="AH103" i="2"/>
  <c r="AI103" i="2" s="1"/>
  <c r="AJ103" i="2" s="1"/>
  <c r="AK103" i="2" s="1"/>
  <c r="AL103" i="2" s="1"/>
  <c r="AM103" i="2" s="1"/>
  <c r="AA103" i="2"/>
  <c r="AB103" i="2" s="1"/>
  <c r="AC103" i="2" s="1"/>
  <c r="AD103" i="2" s="1"/>
  <c r="AE103" i="2" s="1"/>
  <c r="AF103" i="2" s="1"/>
  <c r="W103" i="2"/>
  <c r="X103" i="2" s="1"/>
  <c r="Y103" i="2" s="1"/>
  <c r="T103" i="2"/>
  <c r="U103" i="2" s="1"/>
  <c r="V103" i="2" s="1"/>
  <c r="M103" i="2"/>
  <c r="N103" i="2" s="1"/>
  <c r="O103" i="2" s="1"/>
  <c r="P103" i="2" s="1"/>
  <c r="Q103" i="2" s="1"/>
  <c r="R103" i="2" s="1"/>
  <c r="F103" i="2"/>
  <c r="G103" i="2" s="1"/>
  <c r="H103" i="2" s="1"/>
  <c r="I103" i="2" s="1"/>
  <c r="J103" i="2" s="1"/>
  <c r="K103" i="2" s="1"/>
  <c r="AH102" i="2"/>
  <c r="AI102" i="2" s="1"/>
  <c r="AJ102" i="2" s="1"/>
  <c r="AK102" i="2" s="1"/>
  <c r="AL102" i="2" s="1"/>
  <c r="AM102" i="2" s="1"/>
  <c r="AB102" i="2"/>
  <c r="AC102" i="2" s="1"/>
  <c r="AD102" i="2" s="1"/>
  <c r="AE102" i="2" s="1"/>
  <c r="AF102" i="2" s="1"/>
  <c r="AA102" i="2"/>
  <c r="T102" i="2"/>
  <c r="U102" i="2" s="1"/>
  <c r="V102" i="2" s="1"/>
  <c r="W102" i="2" s="1"/>
  <c r="X102" i="2" s="1"/>
  <c r="Y102" i="2" s="1"/>
  <c r="M102" i="2"/>
  <c r="N102" i="2" s="1"/>
  <c r="O102" i="2" s="1"/>
  <c r="P102" i="2" s="1"/>
  <c r="Q102" i="2" s="1"/>
  <c r="R102" i="2" s="1"/>
  <c r="F102" i="2"/>
  <c r="G102" i="2" s="1"/>
  <c r="H102" i="2" s="1"/>
  <c r="I102" i="2" s="1"/>
  <c r="J102" i="2" s="1"/>
  <c r="K102" i="2" s="1"/>
  <c r="AH101" i="2"/>
  <c r="AI101" i="2" s="1"/>
  <c r="AJ101" i="2" s="1"/>
  <c r="AK101" i="2" s="1"/>
  <c r="AL101" i="2" s="1"/>
  <c r="AM101" i="2" s="1"/>
  <c r="AB101" i="2"/>
  <c r="AC101" i="2" s="1"/>
  <c r="AD101" i="2" s="1"/>
  <c r="AE101" i="2" s="1"/>
  <c r="AF101" i="2" s="1"/>
  <c r="AA101" i="2"/>
  <c r="AA99" i="2" s="1"/>
  <c r="T101" i="2"/>
  <c r="T99" i="2" s="1"/>
  <c r="M101" i="2"/>
  <c r="N101" i="2" s="1"/>
  <c r="O101" i="2" s="1"/>
  <c r="P101" i="2" s="1"/>
  <c r="Q101" i="2" s="1"/>
  <c r="R101" i="2" s="1"/>
  <c r="F101" i="2"/>
  <c r="G101" i="2" s="1"/>
  <c r="H101" i="2" s="1"/>
  <c r="I101" i="2" s="1"/>
  <c r="J101" i="2" s="1"/>
  <c r="K101" i="2" s="1"/>
  <c r="AH100" i="2"/>
  <c r="AI100" i="2" s="1"/>
  <c r="AB100" i="2"/>
  <c r="AA100" i="2"/>
  <c r="U100" i="2"/>
  <c r="V100" i="2" s="1"/>
  <c r="W100" i="2" s="1"/>
  <c r="T100" i="2"/>
  <c r="M100" i="2"/>
  <c r="N100" i="2" s="1"/>
  <c r="O100" i="2" s="1"/>
  <c r="P100" i="2" s="1"/>
  <c r="Q100" i="2" s="1"/>
  <c r="G100" i="2"/>
  <c r="F100" i="2"/>
  <c r="AN99" i="2"/>
  <c r="AG99" i="2"/>
  <c r="Z99" i="2"/>
  <c r="S99" i="2"/>
  <c r="L99" i="2"/>
  <c r="E99" i="2"/>
  <c r="AH98" i="2"/>
  <c r="AI98" i="2" s="1"/>
  <c r="AJ98" i="2" s="1"/>
  <c r="AK98" i="2" s="1"/>
  <c r="AL98" i="2" s="1"/>
  <c r="AM98" i="2" s="1"/>
  <c r="AD98" i="2"/>
  <c r="AE98" i="2" s="1"/>
  <c r="AF98" i="2" s="1"/>
  <c r="AA98" i="2"/>
  <c r="AB98" i="2" s="1"/>
  <c r="AC98" i="2" s="1"/>
  <c r="T98" i="2"/>
  <c r="U98" i="2" s="1"/>
  <c r="V98" i="2" s="1"/>
  <c r="W98" i="2" s="1"/>
  <c r="X98" i="2" s="1"/>
  <c r="Y98" i="2" s="1"/>
  <c r="M98" i="2"/>
  <c r="N98" i="2" s="1"/>
  <c r="O98" i="2" s="1"/>
  <c r="P98" i="2" s="1"/>
  <c r="Q98" i="2" s="1"/>
  <c r="R98" i="2" s="1"/>
  <c r="F98" i="2"/>
  <c r="G98" i="2" s="1"/>
  <c r="H98" i="2" s="1"/>
  <c r="I98" i="2" s="1"/>
  <c r="J98" i="2" s="1"/>
  <c r="K98" i="2" s="1"/>
  <c r="AH97" i="2"/>
  <c r="AI97" i="2" s="1"/>
  <c r="AA97" i="2"/>
  <c r="AB97" i="2" s="1"/>
  <c r="AC97" i="2" s="1"/>
  <c r="T97" i="2"/>
  <c r="U97" i="2" s="1"/>
  <c r="V97" i="2" s="1"/>
  <c r="W97" i="2" s="1"/>
  <c r="X97" i="2" s="1"/>
  <c r="Y97" i="2" s="1"/>
  <c r="M97" i="2"/>
  <c r="N97" i="2" s="1"/>
  <c r="O97" i="2" s="1"/>
  <c r="P97" i="2" s="1"/>
  <c r="Q97" i="2" s="1"/>
  <c r="R97" i="2" s="1"/>
  <c r="F97" i="2"/>
  <c r="G97" i="2" s="1"/>
  <c r="H97" i="2" s="1"/>
  <c r="I97" i="2" s="1"/>
  <c r="J97" i="2" s="1"/>
  <c r="K97" i="2" s="1"/>
  <c r="AH96" i="2"/>
  <c r="AI96" i="2" s="1"/>
  <c r="AJ96" i="2" s="1"/>
  <c r="AK96" i="2" s="1"/>
  <c r="AL96" i="2" s="1"/>
  <c r="AM96" i="2" s="1"/>
  <c r="AA96" i="2"/>
  <c r="AB96" i="2" s="1"/>
  <c r="AC96" i="2" s="1"/>
  <c r="AD96" i="2" s="1"/>
  <c r="AE96" i="2" s="1"/>
  <c r="AF96" i="2" s="1"/>
  <c r="T96" i="2"/>
  <c r="U96" i="2" s="1"/>
  <c r="V96" i="2" s="1"/>
  <c r="W96" i="2" s="1"/>
  <c r="X96" i="2" s="1"/>
  <c r="Y96" i="2" s="1"/>
  <c r="M96" i="2"/>
  <c r="N96" i="2" s="1"/>
  <c r="O96" i="2" s="1"/>
  <c r="P96" i="2" s="1"/>
  <c r="Q96" i="2" s="1"/>
  <c r="R96" i="2" s="1"/>
  <c r="G96" i="2"/>
  <c r="H96" i="2" s="1"/>
  <c r="I96" i="2" s="1"/>
  <c r="J96" i="2" s="1"/>
  <c r="K96" i="2" s="1"/>
  <c r="F96" i="2"/>
  <c r="AH95" i="2"/>
  <c r="AI95" i="2" s="1"/>
  <c r="AJ95" i="2" s="1"/>
  <c r="AK95" i="2" s="1"/>
  <c r="AB95" i="2"/>
  <c r="AC95" i="2" s="1"/>
  <c r="AD95" i="2" s="1"/>
  <c r="AA95" i="2"/>
  <c r="T95" i="2"/>
  <c r="U95" i="2" s="1"/>
  <c r="M95" i="2"/>
  <c r="F95" i="2"/>
  <c r="AN94" i="2"/>
  <c r="AG94" i="2"/>
  <c r="Z94" i="2"/>
  <c r="S94" i="2"/>
  <c r="L94" i="2"/>
  <c r="E94" i="2"/>
  <c r="AH93" i="2"/>
  <c r="AI93" i="2" s="1"/>
  <c r="AJ93" i="2" s="1"/>
  <c r="AK93" i="2" s="1"/>
  <c r="AL93" i="2" s="1"/>
  <c r="AM93" i="2" s="1"/>
  <c r="AA93" i="2"/>
  <c r="AB93" i="2" s="1"/>
  <c r="AC93" i="2" s="1"/>
  <c r="AD93" i="2" s="1"/>
  <c r="AE93" i="2" s="1"/>
  <c r="AF93" i="2" s="1"/>
  <c r="T93" i="2"/>
  <c r="U93" i="2" s="1"/>
  <c r="V93" i="2" s="1"/>
  <c r="W93" i="2" s="1"/>
  <c r="X93" i="2" s="1"/>
  <c r="Y93" i="2" s="1"/>
  <c r="M93" i="2"/>
  <c r="N93" i="2" s="1"/>
  <c r="O93" i="2" s="1"/>
  <c r="P93" i="2" s="1"/>
  <c r="Q93" i="2" s="1"/>
  <c r="R93" i="2" s="1"/>
  <c r="F93" i="2"/>
  <c r="G93" i="2" s="1"/>
  <c r="H93" i="2" s="1"/>
  <c r="I93" i="2" s="1"/>
  <c r="J93" i="2" s="1"/>
  <c r="K93" i="2" s="1"/>
  <c r="AH92" i="2"/>
  <c r="AI92" i="2" s="1"/>
  <c r="AJ92" i="2" s="1"/>
  <c r="AK92" i="2" s="1"/>
  <c r="AL92" i="2" s="1"/>
  <c r="AM92" i="2" s="1"/>
  <c r="AA92" i="2"/>
  <c r="AB92" i="2" s="1"/>
  <c r="AC92" i="2" s="1"/>
  <c r="AD92" i="2" s="1"/>
  <c r="AE92" i="2" s="1"/>
  <c r="AF92" i="2" s="1"/>
  <c r="T92" i="2"/>
  <c r="U92" i="2" s="1"/>
  <c r="V92" i="2" s="1"/>
  <c r="W92" i="2" s="1"/>
  <c r="X92" i="2" s="1"/>
  <c r="Y92" i="2" s="1"/>
  <c r="M92" i="2"/>
  <c r="N92" i="2" s="1"/>
  <c r="O92" i="2" s="1"/>
  <c r="P92" i="2" s="1"/>
  <c r="Q92" i="2" s="1"/>
  <c r="R92" i="2" s="1"/>
  <c r="G92" i="2"/>
  <c r="H92" i="2" s="1"/>
  <c r="I92" i="2" s="1"/>
  <c r="J92" i="2" s="1"/>
  <c r="K92" i="2" s="1"/>
  <c r="F92" i="2"/>
  <c r="AH91" i="2"/>
  <c r="AI91" i="2" s="1"/>
  <c r="AJ91" i="2" s="1"/>
  <c r="AK91" i="2" s="1"/>
  <c r="AL91" i="2" s="1"/>
  <c r="AM91" i="2" s="1"/>
  <c r="AD91" i="2"/>
  <c r="AE91" i="2" s="1"/>
  <c r="AF91" i="2" s="1"/>
  <c r="AA91" i="2"/>
  <c r="AB91" i="2" s="1"/>
  <c r="AC91" i="2" s="1"/>
  <c r="T91" i="2"/>
  <c r="U91" i="2" s="1"/>
  <c r="V91" i="2" s="1"/>
  <c r="W91" i="2" s="1"/>
  <c r="X91" i="2" s="1"/>
  <c r="Y91" i="2" s="1"/>
  <c r="M91" i="2"/>
  <c r="N91" i="2" s="1"/>
  <c r="O91" i="2" s="1"/>
  <c r="P91" i="2" s="1"/>
  <c r="Q91" i="2" s="1"/>
  <c r="R91" i="2" s="1"/>
  <c r="I91" i="2"/>
  <c r="J91" i="2" s="1"/>
  <c r="K91" i="2" s="1"/>
  <c r="F91" i="2"/>
  <c r="G91" i="2" s="1"/>
  <c r="H91" i="2" s="1"/>
  <c r="AH90" i="2"/>
  <c r="AI90" i="2" s="1"/>
  <c r="AJ90" i="2" s="1"/>
  <c r="AK90" i="2" s="1"/>
  <c r="AL90" i="2" s="1"/>
  <c r="AM90" i="2" s="1"/>
  <c r="AA90" i="2"/>
  <c r="AB90" i="2" s="1"/>
  <c r="AC90" i="2" s="1"/>
  <c r="AD90" i="2" s="1"/>
  <c r="AE90" i="2" s="1"/>
  <c r="AF90" i="2" s="1"/>
  <c r="T90" i="2"/>
  <c r="U90" i="2" s="1"/>
  <c r="V90" i="2" s="1"/>
  <c r="W90" i="2" s="1"/>
  <c r="X90" i="2" s="1"/>
  <c r="Y90" i="2" s="1"/>
  <c r="M90" i="2"/>
  <c r="N90" i="2" s="1"/>
  <c r="O90" i="2" s="1"/>
  <c r="P90" i="2" s="1"/>
  <c r="Q90" i="2" s="1"/>
  <c r="R90" i="2" s="1"/>
  <c r="F90" i="2"/>
  <c r="G90" i="2" s="1"/>
  <c r="H90" i="2" s="1"/>
  <c r="I90" i="2" s="1"/>
  <c r="J90" i="2" s="1"/>
  <c r="K90" i="2" s="1"/>
  <c r="AH89" i="2"/>
  <c r="AI89" i="2" s="1"/>
  <c r="AJ89" i="2" s="1"/>
  <c r="AK89" i="2" s="1"/>
  <c r="AL89" i="2" s="1"/>
  <c r="AM89" i="2" s="1"/>
  <c r="AA89" i="2"/>
  <c r="AB89" i="2" s="1"/>
  <c r="AC89" i="2" s="1"/>
  <c r="AD89" i="2" s="1"/>
  <c r="AE89" i="2" s="1"/>
  <c r="AF89" i="2" s="1"/>
  <c r="T89" i="2"/>
  <c r="U89" i="2" s="1"/>
  <c r="V89" i="2" s="1"/>
  <c r="W89" i="2" s="1"/>
  <c r="X89" i="2" s="1"/>
  <c r="Y89" i="2" s="1"/>
  <c r="M89" i="2"/>
  <c r="N89" i="2" s="1"/>
  <c r="O89" i="2" s="1"/>
  <c r="P89" i="2" s="1"/>
  <c r="Q89" i="2" s="1"/>
  <c r="R89" i="2" s="1"/>
  <c r="F89" i="2"/>
  <c r="G89" i="2" s="1"/>
  <c r="H89" i="2" s="1"/>
  <c r="I89" i="2" s="1"/>
  <c r="J89" i="2" s="1"/>
  <c r="K89" i="2" s="1"/>
  <c r="AH88" i="2"/>
  <c r="AI88" i="2" s="1"/>
  <c r="AJ88" i="2" s="1"/>
  <c r="AK88" i="2" s="1"/>
  <c r="AL88" i="2" s="1"/>
  <c r="AM88" i="2" s="1"/>
  <c r="AA88" i="2"/>
  <c r="AB88" i="2" s="1"/>
  <c r="AC88" i="2" s="1"/>
  <c r="AD88" i="2" s="1"/>
  <c r="AE88" i="2" s="1"/>
  <c r="AF88" i="2" s="1"/>
  <c r="T88" i="2"/>
  <c r="U88" i="2" s="1"/>
  <c r="V88" i="2" s="1"/>
  <c r="W88" i="2" s="1"/>
  <c r="X88" i="2" s="1"/>
  <c r="Y88" i="2" s="1"/>
  <c r="M88" i="2"/>
  <c r="N88" i="2" s="1"/>
  <c r="O88" i="2" s="1"/>
  <c r="P88" i="2" s="1"/>
  <c r="Q88" i="2" s="1"/>
  <c r="R88" i="2" s="1"/>
  <c r="F88" i="2"/>
  <c r="G88" i="2" s="1"/>
  <c r="H88" i="2" s="1"/>
  <c r="I88" i="2" s="1"/>
  <c r="J88" i="2" s="1"/>
  <c r="K88" i="2" s="1"/>
  <c r="AH87" i="2"/>
  <c r="AI87" i="2" s="1"/>
  <c r="AJ87" i="2" s="1"/>
  <c r="AK87" i="2" s="1"/>
  <c r="AL87" i="2" s="1"/>
  <c r="AM87" i="2" s="1"/>
  <c r="AA87" i="2"/>
  <c r="AB87" i="2" s="1"/>
  <c r="AC87" i="2" s="1"/>
  <c r="AD87" i="2" s="1"/>
  <c r="AE87" i="2" s="1"/>
  <c r="AF87" i="2" s="1"/>
  <c r="T87" i="2"/>
  <c r="U87" i="2" s="1"/>
  <c r="V87" i="2" s="1"/>
  <c r="W87" i="2" s="1"/>
  <c r="X87" i="2" s="1"/>
  <c r="Y87" i="2" s="1"/>
  <c r="N87" i="2"/>
  <c r="O87" i="2" s="1"/>
  <c r="P87" i="2" s="1"/>
  <c r="Q87" i="2" s="1"/>
  <c r="R87" i="2" s="1"/>
  <c r="M87" i="2"/>
  <c r="F87" i="2"/>
  <c r="G87" i="2" s="1"/>
  <c r="H87" i="2" s="1"/>
  <c r="I87" i="2" s="1"/>
  <c r="J87" i="2" s="1"/>
  <c r="K87" i="2" s="1"/>
  <c r="AK86" i="2"/>
  <c r="AL86" i="2" s="1"/>
  <c r="AM86" i="2" s="1"/>
  <c r="AH86" i="2"/>
  <c r="AI86" i="2" s="1"/>
  <c r="AJ86" i="2" s="1"/>
  <c r="AA86" i="2"/>
  <c r="AB86" i="2" s="1"/>
  <c r="AC86" i="2" s="1"/>
  <c r="AD86" i="2" s="1"/>
  <c r="AE86" i="2" s="1"/>
  <c r="AF86" i="2" s="1"/>
  <c r="T86" i="2"/>
  <c r="U86" i="2" s="1"/>
  <c r="V86" i="2" s="1"/>
  <c r="W86" i="2" s="1"/>
  <c r="X86" i="2" s="1"/>
  <c r="Y86" i="2" s="1"/>
  <c r="P86" i="2"/>
  <c r="Q86" i="2" s="1"/>
  <c r="R86" i="2" s="1"/>
  <c r="M86" i="2"/>
  <c r="N86" i="2" s="1"/>
  <c r="O86" i="2" s="1"/>
  <c r="F86" i="2"/>
  <c r="G86" i="2" s="1"/>
  <c r="H86" i="2" s="1"/>
  <c r="I86" i="2" s="1"/>
  <c r="J86" i="2" s="1"/>
  <c r="K86" i="2" s="1"/>
  <c r="AH85" i="2"/>
  <c r="AA85" i="2"/>
  <c r="AB85" i="2" s="1"/>
  <c r="AC85" i="2" s="1"/>
  <c r="AD85" i="2" s="1"/>
  <c r="AE85" i="2" s="1"/>
  <c r="AF85" i="2" s="1"/>
  <c r="T85" i="2"/>
  <c r="U85" i="2" s="1"/>
  <c r="V85" i="2" s="1"/>
  <c r="W85" i="2" s="1"/>
  <c r="X85" i="2" s="1"/>
  <c r="Y85" i="2" s="1"/>
  <c r="M85" i="2"/>
  <c r="N85" i="2" s="1"/>
  <c r="O85" i="2" s="1"/>
  <c r="P85" i="2" s="1"/>
  <c r="Q85" i="2" s="1"/>
  <c r="R85" i="2" s="1"/>
  <c r="F85" i="2"/>
  <c r="G85" i="2" s="1"/>
  <c r="H85" i="2" s="1"/>
  <c r="I85" i="2" s="1"/>
  <c r="J85" i="2" s="1"/>
  <c r="K85" i="2" s="1"/>
  <c r="AH84" i="2"/>
  <c r="AI84" i="2" s="1"/>
  <c r="AJ84" i="2" s="1"/>
  <c r="AK84" i="2" s="1"/>
  <c r="AA84" i="2"/>
  <c r="T84" i="2"/>
  <c r="M84" i="2"/>
  <c r="N84" i="2" s="1"/>
  <c r="O84" i="2" s="1"/>
  <c r="F84" i="2"/>
  <c r="F83" i="2" s="1"/>
  <c r="AN83" i="2"/>
  <c r="AG83" i="2"/>
  <c r="Z83" i="2"/>
  <c r="S83" i="2"/>
  <c r="L83" i="2"/>
  <c r="E83" i="2"/>
  <c r="AH82" i="2"/>
  <c r="AD82" i="2"/>
  <c r="AE82" i="2" s="1"/>
  <c r="AF82" i="2" s="1"/>
  <c r="AA82" i="2"/>
  <c r="AB82" i="2" s="1"/>
  <c r="AC82" i="2" s="1"/>
  <c r="T82" i="2"/>
  <c r="U82" i="2" s="1"/>
  <c r="V82" i="2" s="1"/>
  <c r="W82" i="2" s="1"/>
  <c r="X82" i="2" s="1"/>
  <c r="Y82" i="2" s="1"/>
  <c r="M82" i="2"/>
  <c r="N82" i="2" s="1"/>
  <c r="O82" i="2" s="1"/>
  <c r="P82" i="2" s="1"/>
  <c r="Q82" i="2" s="1"/>
  <c r="R82" i="2" s="1"/>
  <c r="F82" i="2"/>
  <c r="G82" i="2" s="1"/>
  <c r="H82" i="2" s="1"/>
  <c r="I82" i="2" s="1"/>
  <c r="J82" i="2" s="1"/>
  <c r="K82" i="2" s="1"/>
  <c r="AH81" i="2"/>
  <c r="AI81" i="2" s="1"/>
  <c r="AJ81" i="2" s="1"/>
  <c r="AA81" i="2"/>
  <c r="T81" i="2"/>
  <c r="N81" i="2"/>
  <c r="O81" i="2" s="1"/>
  <c r="P81" i="2" s="1"/>
  <c r="M81" i="2"/>
  <c r="F81" i="2"/>
  <c r="AN80" i="2"/>
  <c r="AG80" i="2"/>
  <c r="Z80" i="2"/>
  <c r="S80" i="2"/>
  <c r="L80" i="2"/>
  <c r="E80" i="2"/>
  <c r="E79" i="2" s="1"/>
  <c r="S79" i="2"/>
  <c r="AH78" i="2"/>
  <c r="AI78" i="2" s="1"/>
  <c r="AJ78" i="2" s="1"/>
  <c r="AK78" i="2" s="1"/>
  <c r="AL78" i="2" s="1"/>
  <c r="AM78" i="2" s="1"/>
  <c r="AA78" i="2"/>
  <c r="AB78" i="2" s="1"/>
  <c r="AC78" i="2" s="1"/>
  <c r="AD78" i="2" s="1"/>
  <c r="AE78" i="2" s="1"/>
  <c r="AF78" i="2" s="1"/>
  <c r="T78" i="2"/>
  <c r="U78" i="2" s="1"/>
  <c r="V78" i="2" s="1"/>
  <c r="W78" i="2" s="1"/>
  <c r="X78" i="2" s="1"/>
  <c r="Y78" i="2" s="1"/>
  <c r="M78" i="2"/>
  <c r="N78" i="2" s="1"/>
  <c r="O78" i="2" s="1"/>
  <c r="P78" i="2" s="1"/>
  <c r="Q78" i="2" s="1"/>
  <c r="R78" i="2" s="1"/>
  <c r="F78" i="2"/>
  <c r="G78" i="2" s="1"/>
  <c r="H78" i="2" s="1"/>
  <c r="I78" i="2" s="1"/>
  <c r="J78" i="2" s="1"/>
  <c r="K78" i="2" s="1"/>
  <c r="AH77" i="2"/>
  <c r="AI77" i="2" s="1"/>
  <c r="AJ77" i="2" s="1"/>
  <c r="AK77" i="2" s="1"/>
  <c r="AL77" i="2" s="1"/>
  <c r="AM77" i="2" s="1"/>
  <c r="AA77" i="2"/>
  <c r="AB77" i="2" s="1"/>
  <c r="AC77" i="2" s="1"/>
  <c r="AD77" i="2" s="1"/>
  <c r="AE77" i="2" s="1"/>
  <c r="AF77" i="2" s="1"/>
  <c r="T77" i="2"/>
  <c r="U77" i="2" s="1"/>
  <c r="V77" i="2" s="1"/>
  <c r="W77" i="2" s="1"/>
  <c r="X77" i="2" s="1"/>
  <c r="Y77" i="2" s="1"/>
  <c r="M77" i="2"/>
  <c r="N77" i="2" s="1"/>
  <c r="O77" i="2" s="1"/>
  <c r="P77" i="2" s="1"/>
  <c r="Q77" i="2" s="1"/>
  <c r="R77" i="2" s="1"/>
  <c r="F77" i="2"/>
  <c r="AH76" i="2"/>
  <c r="AI76" i="2" s="1"/>
  <c r="AJ76" i="2" s="1"/>
  <c r="AK76" i="2" s="1"/>
  <c r="AL76" i="2" s="1"/>
  <c r="AM76" i="2" s="1"/>
  <c r="AA76" i="2"/>
  <c r="AB76" i="2" s="1"/>
  <c r="AC76" i="2" s="1"/>
  <c r="T76" i="2"/>
  <c r="U76" i="2" s="1"/>
  <c r="V76" i="2" s="1"/>
  <c r="W76" i="2" s="1"/>
  <c r="X76" i="2" s="1"/>
  <c r="Y76" i="2" s="1"/>
  <c r="M76" i="2"/>
  <c r="N76" i="2" s="1"/>
  <c r="O76" i="2" s="1"/>
  <c r="P76" i="2" s="1"/>
  <c r="Q76" i="2" s="1"/>
  <c r="R76" i="2" s="1"/>
  <c r="F76" i="2"/>
  <c r="G76" i="2" s="1"/>
  <c r="H76" i="2" s="1"/>
  <c r="I76" i="2" s="1"/>
  <c r="J76" i="2" s="1"/>
  <c r="K76" i="2" s="1"/>
  <c r="AH75" i="2"/>
  <c r="AI75" i="2" s="1"/>
  <c r="AA75" i="2"/>
  <c r="AB75" i="2" s="1"/>
  <c r="AC75" i="2" s="1"/>
  <c r="AD75" i="2" s="1"/>
  <c r="T75" i="2"/>
  <c r="U75" i="2" s="1"/>
  <c r="M75" i="2"/>
  <c r="F75" i="2"/>
  <c r="G75" i="2" s="1"/>
  <c r="AN74" i="2"/>
  <c r="AG74" i="2"/>
  <c r="Z74" i="2"/>
  <c r="S74" i="2"/>
  <c r="L74" i="2"/>
  <c r="E74" i="2"/>
  <c r="E67" i="2" s="1"/>
  <c r="AH73" i="2"/>
  <c r="AI73" i="2" s="1"/>
  <c r="AJ73" i="2" s="1"/>
  <c r="AA73" i="2"/>
  <c r="AB73" i="2" s="1"/>
  <c r="AC73" i="2" s="1"/>
  <c r="AD73" i="2" s="1"/>
  <c r="AE73" i="2" s="1"/>
  <c r="AF73" i="2" s="1"/>
  <c r="U73" i="2"/>
  <c r="V73" i="2" s="1"/>
  <c r="W73" i="2" s="1"/>
  <c r="X73" i="2" s="1"/>
  <c r="Y73" i="2" s="1"/>
  <c r="T73" i="2"/>
  <c r="M73" i="2"/>
  <c r="N73" i="2" s="1"/>
  <c r="O73" i="2" s="1"/>
  <c r="P73" i="2" s="1"/>
  <c r="Q73" i="2" s="1"/>
  <c r="R73" i="2" s="1"/>
  <c r="F73" i="2"/>
  <c r="G73" i="2" s="1"/>
  <c r="H73" i="2" s="1"/>
  <c r="I73" i="2" s="1"/>
  <c r="J73" i="2" s="1"/>
  <c r="K73" i="2" s="1"/>
  <c r="AI72" i="2"/>
  <c r="AJ72" i="2" s="1"/>
  <c r="AK72" i="2" s="1"/>
  <c r="AH72" i="2"/>
  <c r="AH71" i="2" s="1"/>
  <c r="AA72" i="2"/>
  <c r="AA71" i="2" s="1"/>
  <c r="T72" i="2"/>
  <c r="T71" i="2" s="1"/>
  <c r="M72" i="2"/>
  <c r="N72" i="2" s="1"/>
  <c r="O72" i="2" s="1"/>
  <c r="F72" i="2"/>
  <c r="F71" i="2" s="1"/>
  <c r="AN71" i="2"/>
  <c r="AN67" i="2" s="1"/>
  <c r="AG71" i="2"/>
  <c r="Z71" i="2"/>
  <c r="Z67" i="2" s="1"/>
  <c r="S71" i="2"/>
  <c r="L71" i="2"/>
  <c r="E71" i="2"/>
  <c r="AH70" i="2"/>
  <c r="AI70" i="2" s="1"/>
  <c r="AJ70" i="2" s="1"/>
  <c r="AK70" i="2" s="1"/>
  <c r="AL70" i="2" s="1"/>
  <c r="AM70" i="2" s="1"/>
  <c r="AA70" i="2"/>
  <c r="AB70" i="2" s="1"/>
  <c r="AC70" i="2" s="1"/>
  <c r="AD70" i="2" s="1"/>
  <c r="AE70" i="2" s="1"/>
  <c r="AF70" i="2" s="1"/>
  <c r="T70" i="2"/>
  <c r="U70" i="2" s="1"/>
  <c r="V70" i="2" s="1"/>
  <c r="W70" i="2" s="1"/>
  <c r="X70" i="2" s="1"/>
  <c r="Y70" i="2" s="1"/>
  <c r="N70" i="2"/>
  <c r="O70" i="2" s="1"/>
  <c r="P70" i="2" s="1"/>
  <c r="Q70" i="2" s="1"/>
  <c r="R70" i="2" s="1"/>
  <c r="M70" i="2"/>
  <c r="F70" i="2"/>
  <c r="G70" i="2" s="1"/>
  <c r="H70" i="2" s="1"/>
  <c r="I70" i="2" s="1"/>
  <c r="J70" i="2" s="1"/>
  <c r="K70" i="2" s="1"/>
  <c r="AH69" i="2"/>
  <c r="AI69" i="2" s="1"/>
  <c r="AJ69" i="2" s="1"/>
  <c r="AK69" i="2" s="1"/>
  <c r="AL69" i="2" s="1"/>
  <c r="AM69" i="2" s="1"/>
  <c r="AA69" i="2"/>
  <c r="AB69" i="2" s="1"/>
  <c r="AC69" i="2" s="1"/>
  <c r="AD69" i="2" s="1"/>
  <c r="AE69" i="2" s="1"/>
  <c r="AF69" i="2" s="1"/>
  <c r="T69" i="2"/>
  <c r="U69" i="2" s="1"/>
  <c r="V69" i="2" s="1"/>
  <c r="W69" i="2" s="1"/>
  <c r="X69" i="2" s="1"/>
  <c r="Y69" i="2" s="1"/>
  <c r="M69" i="2"/>
  <c r="N69" i="2" s="1"/>
  <c r="O69" i="2" s="1"/>
  <c r="P69" i="2" s="1"/>
  <c r="Q69" i="2" s="1"/>
  <c r="R69" i="2" s="1"/>
  <c r="F69" i="2"/>
  <c r="G69" i="2" s="1"/>
  <c r="H69" i="2" s="1"/>
  <c r="I69" i="2" s="1"/>
  <c r="J69" i="2" s="1"/>
  <c r="K69" i="2" s="1"/>
  <c r="AH68" i="2"/>
  <c r="AI68" i="2" s="1"/>
  <c r="AJ68" i="2" s="1"/>
  <c r="AK68" i="2" s="1"/>
  <c r="AL68" i="2" s="1"/>
  <c r="AM68" i="2" s="1"/>
  <c r="AA68" i="2"/>
  <c r="AB68" i="2" s="1"/>
  <c r="AC68" i="2" s="1"/>
  <c r="AD68" i="2" s="1"/>
  <c r="AE68" i="2" s="1"/>
  <c r="AF68" i="2" s="1"/>
  <c r="T68" i="2"/>
  <c r="U68" i="2" s="1"/>
  <c r="V68" i="2" s="1"/>
  <c r="W68" i="2" s="1"/>
  <c r="X68" i="2" s="1"/>
  <c r="Y68" i="2" s="1"/>
  <c r="M68" i="2"/>
  <c r="N68" i="2" s="1"/>
  <c r="O68" i="2" s="1"/>
  <c r="P68" i="2" s="1"/>
  <c r="Q68" i="2" s="1"/>
  <c r="R68" i="2" s="1"/>
  <c r="F68" i="2"/>
  <c r="G68" i="2" s="1"/>
  <c r="H68" i="2" s="1"/>
  <c r="I68" i="2" s="1"/>
  <c r="J68" i="2" s="1"/>
  <c r="K68" i="2" s="1"/>
  <c r="AG67" i="2"/>
  <c r="S67" i="2"/>
  <c r="AH66" i="2"/>
  <c r="AI66" i="2" s="1"/>
  <c r="AJ66" i="2" s="1"/>
  <c r="AK66" i="2" s="1"/>
  <c r="AL66" i="2" s="1"/>
  <c r="AM66" i="2" s="1"/>
  <c r="AA66" i="2"/>
  <c r="AB66" i="2" s="1"/>
  <c r="AC66" i="2" s="1"/>
  <c r="AD66" i="2" s="1"/>
  <c r="AE66" i="2" s="1"/>
  <c r="AF66" i="2" s="1"/>
  <c r="T66" i="2"/>
  <c r="U66" i="2" s="1"/>
  <c r="V66" i="2" s="1"/>
  <c r="W66" i="2" s="1"/>
  <c r="X66" i="2" s="1"/>
  <c r="Y66" i="2" s="1"/>
  <c r="M66" i="2"/>
  <c r="N66" i="2" s="1"/>
  <c r="O66" i="2" s="1"/>
  <c r="P66" i="2" s="1"/>
  <c r="Q66" i="2" s="1"/>
  <c r="R66" i="2" s="1"/>
  <c r="F66" i="2"/>
  <c r="G66" i="2" s="1"/>
  <c r="H66" i="2" s="1"/>
  <c r="I66" i="2" s="1"/>
  <c r="J66" i="2" s="1"/>
  <c r="K66" i="2" s="1"/>
  <c r="AH65" i="2"/>
  <c r="AI65" i="2" s="1"/>
  <c r="AA65" i="2"/>
  <c r="AB65" i="2" s="1"/>
  <c r="T65" i="2"/>
  <c r="U65" i="2" s="1"/>
  <c r="V65" i="2" s="1"/>
  <c r="M65" i="2"/>
  <c r="N65" i="2" s="1"/>
  <c r="F65" i="2"/>
  <c r="G65" i="2" s="1"/>
  <c r="AN64" i="2"/>
  <c r="AG64" i="2"/>
  <c r="AA64" i="2"/>
  <c r="Z64" i="2"/>
  <c r="S64" i="2"/>
  <c r="L64" i="2"/>
  <c r="E64" i="2"/>
  <c r="AH63" i="2"/>
  <c r="AI63" i="2" s="1"/>
  <c r="AJ63" i="2" s="1"/>
  <c r="AK63" i="2" s="1"/>
  <c r="AL63" i="2" s="1"/>
  <c r="AM63" i="2" s="1"/>
  <c r="AA63" i="2"/>
  <c r="AB63" i="2" s="1"/>
  <c r="AC63" i="2" s="1"/>
  <c r="AD63" i="2" s="1"/>
  <c r="AE63" i="2" s="1"/>
  <c r="AF63" i="2" s="1"/>
  <c r="T63" i="2"/>
  <c r="U63" i="2" s="1"/>
  <c r="V63" i="2" s="1"/>
  <c r="W63" i="2" s="1"/>
  <c r="X63" i="2" s="1"/>
  <c r="Y63" i="2" s="1"/>
  <c r="M63" i="2"/>
  <c r="N63" i="2" s="1"/>
  <c r="O63" i="2" s="1"/>
  <c r="P63" i="2" s="1"/>
  <c r="Q63" i="2" s="1"/>
  <c r="R63" i="2" s="1"/>
  <c r="F63" i="2"/>
  <c r="G63" i="2" s="1"/>
  <c r="H63" i="2" s="1"/>
  <c r="I63" i="2" s="1"/>
  <c r="J63" i="2" s="1"/>
  <c r="K63" i="2" s="1"/>
  <c r="AH62" i="2"/>
  <c r="AI62" i="2" s="1"/>
  <c r="AA62" i="2"/>
  <c r="AB62" i="2" s="1"/>
  <c r="T62" i="2"/>
  <c r="U62" i="2" s="1"/>
  <c r="V62" i="2" s="1"/>
  <c r="M62" i="2"/>
  <c r="F62" i="2"/>
  <c r="G62" i="2" s="1"/>
  <c r="AN61" i="2"/>
  <c r="AG61" i="2"/>
  <c r="Z61" i="2"/>
  <c r="S61" i="2"/>
  <c r="S60" i="2" s="1"/>
  <c r="L61" i="2"/>
  <c r="E61" i="2"/>
  <c r="AT60" i="2"/>
  <c r="AS60" i="2"/>
  <c r="AR60" i="2"/>
  <c r="AQ60" i="2"/>
  <c r="AP60" i="2"/>
  <c r="AO6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AN34" i="2"/>
  <c r="AM34" i="2"/>
  <c r="AL34" i="2"/>
  <c r="AK34" i="2"/>
  <c r="AJ34" i="2"/>
  <c r="AI34" i="2"/>
  <c r="AI30" i="2" s="1"/>
  <c r="AH34" i="2"/>
  <c r="AG34" i="2"/>
  <c r="AG30" i="2" s="1"/>
  <c r="AF34" i="2"/>
  <c r="AE34" i="2"/>
  <c r="AD34" i="2"/>
  <c r="AC34" i="2"/>
  <c r="AB34" i="2"/>
  <c r="AA34" i="2"/>
  <c r="AA30" i="2" s="1"/>
  <c r="Z34" i="2"/>
  <c r="Y34" i="2"/>
  <c r="X34" i="2"/>
  <c r="W34" i="2"/>
  <c r="V34" i="2"/>
  <c r="U34" i="2"/>
  <c r="T34" i="2"/>
  <c r="S34" i="2"/>
  <c r="S30" i="2" s="1"/>
  <c r="R34" i="2"/>
  <c r="Q34" i="2"/>
  <c r="Q30" i="2" s="1"/>
  <c r="P34" i="2"/>
  <c r="O34" i="2"/>
  <c r="N34" i="2"/>
  <c r="M34" i="2"/>
  <c r="L34" i="2"/>
  <c r="K34" i="2"/>
  <c r="K30" i="2" s="1"/>
  <c r="J34" i="2"/>
  <c r="I34" i="2"/>
  <c r="H34" i="2"/>
  <c r="G34" i="2"/>
  <c r="F34" i="2"/>
  <c r="E34" i="2"/>
  <c r="AN31" i="2"/>
  <c r="AN30" i="2" s="1"/>
  <c r="AM31" i="2"/>
  <c r="AM30" i="2" s="1"/>
  <c r="AL31" i="2"/>
  <c r="AL30" i="2" s="1"/>
  <c r="AK31" i="2"/>
  <c r="AK30" i="2" s="1"/>
  <c r="AJ31" i="2"/>
  <c r="AI31" i="2"/>
  <c r="AH31" i="2"/>
  <c r="AG31" i="2"/>
  <c r="AF31" i="2"/>
  <c r="AE31" i="2"/>
  <c r="AE30" i="2" s="1"/>
  <c r="AD31" i="2"/>
  <c r="AC31" i="2"/>
  <c r="AC30" i="2" s="1"/>
  <c r="AB31" i="2"/>
  <c r="AA31" i="2"/>
  <c r="Z31" i="2"/>
  <c r="Y31" i="2"/>
  <c r="X31" i="2"/>
  <c r="X30" i="2" s="1"/>
  <c r="W31" i="2"/>
  <c r="W30" i="2" s="1"/>
  <c r="V31" i="2"/>
  <c r="V30" i="2" s="1"/>
  <c r="U31" i="2"/>
  <c r="U30" i="2" s="1"/>
  <c r="T31" i="2"/>
  <c r="S31" i="2"/>
  <c r="R31" i="2"/>
  <c r="Q31" i="2"/>
  <c r="P31" i="2"/>
  <c r="O31" i="2"/>
  <c r="O30" i="2" s="1"/>
  <c r="N31" i="2"/>
  <c r="M31" i="2"/>
  <c r="M30" i="2" s="1"/>
  <c r="L31" i="2"/>
  <c r="K31" i="2"/>
  <c r="J31" i="2"/>
  <c r="J30" i="2" s="1"/>
  <c r="I31" i="2"/>
  <c r="H31" i="2"/>
  <c r="H30" i="2" s="1"/>
  <c r="G31" i="2"/>
  <c r="G30" i="2" s="1"/>
  <c r="F31" i="2"/>
  <c r="F30" i="2" s="1"/>
  <c r="E31" i="2"/>
  <c r="E30" i="2" s="1"/>
  <c r="AF30" i="2"/>
  <c r="AD30" i="2"/>
  <c r="Y30" i="2"/>
  <c r="P30" i="2"/>
  <c r="N30" i="2"/>
  <c r="I30" i="2"/>
  <c r="AN25" i="2"/>
  <c r="AM25" i="2"/>
  <c r="AL25" i="2"/>
  <c r="AK25" i="2"/>
  <c r="AK18" i="2" s="1"/>
  <c r="AJ25" i="2"/>
  <c r="AI25" i="2"/>
  <c r="AH25" i="2"/>
  <c r="AG25" i="2"/>
  <c r="AF25" i="2"/>
  <c r="AE25" i="2"/>
  <c r="AD25" i="2"/>
  <c r="AC25" i="2"/>
  <c r="AC18" i="2" s="1"/>
  <c r="AB25" i="2"/>
  <c r="AA25" i="2"/>
  <c r="Z25" i="2"/>
  <c r="Y25" i="2"/>
  <c r="X25" i="2"/>
  <c r="W25" i="2"/>
  <c r="V25" i="2"/>
  <c r="U25" i="2"/>
  <c r="U18" i="2" s="1"/>
  <c r="T25" i="2"/>
  <c r="S25" i="2"/>
  <c r="R25" i="2"/>
  <c r="Q25" i="2"/>
  <c r="P25" i="2"/>
  <c r="O25" i="2"/>
  <c r="N25" i="2"/>
  <c r="M25" i="2"/>
  <c r="M18" i="2" s="1"/>
  <c r="L25" i="2"/>
  <c r="K25" i="2"/>
  <c r="J25" i="2"/>
  <c r="I25" i="2"/>
  <c r="H25" i="2"/>
  <c r="G25" i="2"/>
  <c r="F25" i="2"/>
  <c r="E25" i="2"/>
  <c r="E18" i="2" s="1"/>
  <c r="AN22" i="2"/>
  <c r="AN18" i="2" s="1"/>
  <c r="AM22" i="2"/>
  <c r="AM18" i="2" s="1"/>
  <c r="AL22" i="2"/>
  <c r="AK22" i="2"/>
  <c r="AJ22" i="2"/>
  <c r="AI22" i="2"/>
  <c r="AH22" i="2"/>
  <c r="AG22" i="2"/>
  <c r="AG18" i="2" s="1"/>
  <c r="AF22" i="2"/>
  <c r="AF18" i="2" s="1"/>
  <c r="AE22" i="2"/>
  <c r="AD22" i="2"/>
  <c r="AC22" i="2"/>
  <c r="AB22" i="2"/>
  <c r="AA22" i="2"/>
  <c r="Z22" i="2"/>
  <c r="Z18" i="2" s="1"/>
  <c r="Y22" i="2"/>
  <c r="Y18" i="2" s="1"/>
  <c r="X22" i="2"/>
  <c r="X18" i="2" s="1"/>
  <c r="W22" i="2"/>
  <c r="W18" i="2" s="1"/>
  <c r="V22" i="2"/>
  <c r="U22" i="2"/>
  <c r="T22" i="2"/>
  <c r="S22" i="2"/>
  <c r="R22" i="2"/>
  <c r="Q22" i="2"/>
  <c r="Q18" i="2" s="1"/>
  <c r="P22" i="2"/>
  <c r="P18" i="2" s="1"/>
  <c r="O22" i="2"/>
  <c r="O18" i="2" s="1"/>
  <c r="N22" i="2"/>
  <c r="M22" i="2"/>
  <c r="L22" i="2"/>
  <c r="K22" i="2"/>
  <c r="J22" i="2"/>
  <c r="J18" i="2" s="1"/>
  <c r="I22" i="2"/>
  <c r="I18" i="2" s="1"/>
  <c r="H22" i="2"/>
  <c r="H18" i="2" s="1"/>
  <c r="G22" i="2"/>
  <c r="G18" i="2" s="1"/>
  <c r="F22" i="2"/>
  <c r="E22" i="2"/>
  <c r="AJ18" i="2"/>
  <c r="AH18" i="2"/>
  <c r="AE18" i="2"/>
  <c r="AB18" i="2"/>
  <c r="T18" i="2"/>
  <c r="R18" i="2"/>
  <c r="L18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AT11" i="2"/>
  <c r="AS11" i="2"/>
  <c r="AR11" i="2"/>
  <c r="AQ11" i="2"/>
  <c r="AP11" i="2"/>
  <c r="AO11" i="2"/>
  <c r="K9" i="2"/>
  <c r="R9" i="2" s="1"/>
  <c r="Y9" i="2" s="1"/>
  <c r="J9" i="2"/>
  <c r="Q9" i="2" s="1"/>
  <c r="X9" i="2" s="1"/>
  <c r="I9" i="2"/>
  <c r="P9" i="2" s="1"/>
  <c r="W9" i="2" s="1"/>
  <c r="H9" i="2"/>
  <c r="O9" i="2" s="1"/>
  <c r="V9" i="2" s="1"/>
  <c r="G9" i="2"/>
  <c r="N9" i="2" s="1"/>
  <c r="U9" i="2" s="1"/>
  <c r="F9" i="2"/>
  <c r="M9" i="2" s="1"/>
  <c r="T9" i="2" s="1"/>
  <c r="AO9" i="2" s="1"/>
  <c r="E9" i="2"/>
  <c r="L9" i="2" s="1"/>
  <c r="S9" i="2" s="1"/>
  <c r="A5" i="2"/>
  <c r="A4" i="2"/>
  <c r="G11" i="2" l="1"/>
  <c r="O11" i="2"/>
  <c r="W11" i="2"/>
  <c r="AE11" i="2"/>
  <c r="AM11" i="2"/>
  <c r="AC74" i="2"/>
  <c r="E11" i="2"/>
  <c r="M11" i="2"/>
  <c r="U11" i="2"/>
  <c r="AC11" i="2"/>
  <c r="AK11" i="2"/>
  <c r="I11" i="2"/>
  <c r="Q11" i="2"/>
  <c r="Y11" i="2"/>
  <c r="AG11" i="2"/>
  <c r="K18" i="2"/>
  <c r="S18" i="2"/>
  <c r="AA18" i="2"/>
  <c r="AI18" i="2"/>
  <c r="G72" i="2"/>
  <c r="AA80" i="2"/>
  <c r="R30" i="2"/>
  <c r="Z30" i="2"/>
  <c r="Z11" i="2" s="1"/>
  <c r="AH30" i="2"/>
  <c r="M61" i="2"/>
  <c r="T74" i="2"/>
  <c r="Z79" i="2"/>
  <c r="L79" i="2"/>
  <c r="E60" i="2"/>
  <c r="L67" i="2"/>
  <c r="T67" i="2"/>
  <c r="AG79" i="2"/>
  <c r="H11" i="2"/>
  <c r="P11" i="2"/>
  <c r="X11" i="2"/>
  <c r="AF11" i="2"/>
  <c r="AN11" i="2"/>
  <c r="F18" i="2"/>
  <c r="N18" i="2"/>
  <c r="V18" i="2"/>
  <c r="AD18" i="2"/>
  <c r="AL18" i="2"/>
  <c r="L30" i="2"/>
  <c r="L11" i="2" s="1"/>
  <c r="T30" i="2"/>
  <c r="T11" i="2" s="1"/>
  <c r="AB30" i="2"/>
  <c r="AB11" i="2" s="1"/>
  <c r="AJ30" i="2"/>
  <c r="AJ11" i="2" s="1"/>
  <c r="AH99" i="2"/>
  <c r="AB72" i="2"/>
  <c r="AC72" i="2" s="1"/>
  <c r="AD72" i="2" s="1"/>
  <c r="U101" i="2"/>
  <c r="V101" i="2" s="1"/>
  <c r="W101" i="2" s="1"/>
  <c r="X101" i="2" s="1"/>
  <c r="Y101" i="2" s="1"/>
  <c r="J11" i="2"/>
  <c r="R11" i="2"/>
  <c r="AH11" i="2"/>
  <c r="F11" i="2"/>
  <c r="N11" i="2"/>
  <c r="V11" i="2"/>
  <c r="AD11" i="2"/>
  <c r="AL11" i="2"/>
  <c r="F99" i="2"/>
  <c r="O71" i="2"/>
  <c r="S11" i="2"/>
  <c r="AA11" i="2"/>
  <c r="K11" i="2"/>
  <c r="AI11" i="2"/>
  <c r="AK73" i="2"/>
  <c r="AL73" i="2" s="1"/>
  <c r="AM73" i="2" s="1"/>
  <c r="AJ71" i="2"/>
  <c r="AJ97" i="2"/>
  <c r="AK97" i="2" s="1"/>
  <c r="AL97" i="2" s="1"/>
  <c r="AM97" i="2" s="1"/>
  <c r="AI94" i="2"/>
  <c r="AA154" i="2"/>
  <c r="AG60" i="2"/>
  <c r="U72" i="2"/>
  <c r="AH83" i="2"/>
  <c r="U155" i="2"/>
  <c r="V155" i="2" s="1"/>
  <c r="M74" i="2"/>
  <c r="AH94" i="2"/>
  <c r="F154" i="2"/>
  <c r="AH154" i="2"/>
  <c r="AH79" i="2"/>
  <c r="L60" i="2"/>
  <c r="AH80" i="2"/>
  <c r="M99" i="2"/>
  <c r="F94" i="2"/>
  <c r="Z60" i="2"/>
  <c r="AH74" i="2"/>
  <c r="AH67" i="2" s="1"/>
  <c r="F74" i="2"/>
  <c r="F67" i="2" s="1"/>
  <c r="F80" i="2"/>
  <c r="G95" i="2"/>
  <c r="AA61" i="2"/>
  <c r="AA83" i="2"/>
  <c r="AE9" i="2"/>
  <c r="AL9" i="2" s="1"/>
  <c r="AS9" i="2"/>
  <c r="L33" i="1"/>
  <c r="L35" i="1" s="1"/>
  <c r="AP9" i="2"/>
  <c r="AB9" i="2"/>
  <c r="AI9" i="2" s="1"/>
  <c r="V64" i="2"/>
  <c r="W65" i="2"/>
  <c r="AE75" i="2"/>
  <c r="AL84" i="2"/>
  <c r="AJ75" i="2"/>
  <c r="AI74" i="2"/>
  <c r="AD9" i="2"/>
  <c r="AK9" i="2" s="1"/>
  <c r="AR9" i="2"/>
  <c r="U61" i="2"/>
  <c r="H62" i="2"/>
  <c r="G61" i="2"/>
  <c r="AB61" i="2"/>
  <c r="AC62" i="2"/>
  <c r="AD97" i="2"/>
  <c r="AE97" i="2" s="1"/>
  <c r="AF97" i="2" s="1"/>
  <c r="AC94" i="2"/>
  <c r="AQ9" i="2"/>
  <c r="AC9" i="2"/>
  <c r="AJ9" i="2" s="1"/>
  <c r="AA9" i="2"/>
  <c r="AH9" i="2" s="1"/>
  <c r="U64" i="2"/>
  <c r="H65" i="2"/>
  <c r="G64" i="2"/>
  <c r="AI64" i="2"/>
  <c r="AJ65" i="2"/>
  <c r="F79" i="2"/>
  <c r="U94" i="2"/>
  <c r="V95" i="2"/>
  <c r="AN9" i="2"/>
  <c r="Z9" i="2"/>
  <c r="AG9" i="2" s="1"/>
  <c r="AT9" i="2"/>
  <c r="AF9" i="2"/>
  <c r="AM9" i="2" s="1"/>
  <c r="AI61" i="2"/>
  <c r="AJ62" i="2"/>
  <c r="AE72" i="2"/>
  <c r="AD71" i="2"/>
  <c r="O65" i="2"/>
  <c r="N64" i="2"/>
  <c r="Q81" i="2"/>
  <c r="P80" i="2"/>
  <c r="AE95" i="2"/>
  <c r="W99" i="2"/>
  <c r="X100" i="2"/>
  <c r="V61" i="2"/>
  <c r="W62" i="2"/>
  <c r="AL72" i="2"/>
  <c r="AK71" i="2"/>
  <c r="AB64" i="2"/>
  <c r="AC65" i="2"/>
  <c r="M64" i="2"/>
  <c r="T61" i="2"/>
  <c r="T64" i="2"/>
  <c r="AB71" i="2"/>
  <c r="AI71" i="2"/>
  <c r="AI67" i="2" s="1"/>
  <c r="AB74" i="2"/>
  <c r="AN79" i="2"/>
  <c r="AN60" i="2" s="1"/>
  <c r="AB81" i="2"/>
  <c r="M83" i="2"/>
  <c r="AB94" i="2"/>
  <c r="AJ94" i="2"/>
  <c r="O83" i="2"/>
  <c r="AH61" i="2"/>
  <c r="AH64" i="2"/>
  <c r="N71" i="2"/>
  <c r="M71" i="2"/>
  <c r="M67" i="2" s="1"/>
  <c r="N75" i="2"/>
  <c r="AA74" i="2"/>
  <c r="AA67" i="2" s="1"/>
  <c r="AD76" i="2"/>
  <c r="AE76" i="2" s="1"/>
  <c r="AF76" i="2" s="1"/>
  <c r="G77" i="2"/>
  <c r="H77" i="2" s="1"/>
  <c r="I77" i="2" s="1"/>
  <c r="J77" i="2" s="1"/>
  <c r="K77" i="2" s="1"/>
  <c r="N80" i="2"/>
  <c r="G81" i="2"/>
  <c r="U81" i="2"/>
  <c r="T80" i="2"/>
  <c r="AI82" i="2"/>
  <c r="AJ82" i="2" s="1"/>
  <c r="AK82" i="2" s="1"/>
  <c r="AL82" i="2" s="1"/>
  <c r="AM82" i="2" s="1"/>
  <c r="P84" i="2"/>
  <c r="AB84" i="2"/>
  <c r="N99" i="2"/>
  <c r="V99" i="2"/>
  <c r="I155" i="2"/>
  <c r="H154" i="2"/>
  <c r="T94" i="2"/>
  <c r="O99" i="2"/>
  <c r="N154" i="2"/>
  <c r="AC155" i="2"/>
  <c r="AB154" i="2"/>
  <c r="M94" i="2"/>
  <c r="N95" i="2"/>
  <c r="AM155" i="2"/>
  <c r="F61" i="2"/>
  <c r="N62" i="2"/>
  <c r="F64" i="2"/>
  <c r="P72" i="2"/>
  <c r="M80" i="2"/>
  <c r="AK81" i="2"/>
  <c r="N83" i="2"/>
  <c r="G84" i="2"/>
  <c r="U84" i="2"/>
  <c r="T83" i="2"/>
  <c r="AI85" i="2"/>
  <c r="AJ85" i="2" s="1"/>
  <c r="AK85" i="2" s="1"/>
  <c r="AL85" i="2" s="1"/>
  <c r="AM85" i="2" s="1"/>
  <c r="H95" i="2"/>
  <c r="G94" i="2"/>
  <c r="AL95" i="2"/>
  <c r="AK94" i="2"/>
  <c r="P99" i="2"/>
  <c r="AC100" i="2"/>
  <c r="AB99" i="2"/>
  <c r="O154" i="2"/>
  <c r="P155" i="2"/>
  <c r="U71" i="2"/>
  <c r="V72" i="2"/>
  <c r="U99" i="2"/>
  <c r="H72" i="2"/>
  <c r="G71" i="2"/>
  <c r="G67" i="2" s="1"/>
  <c r="H75" i="2"/>
  <c r="G74" i="2"/>
  <c r="U74" i="2"/>
  <c r="V75" i="2"/>
  <c r="O80" i="2"/>
  <c r="O79" i="2" s="1"/>
  <c r="AA79" i="2"/>
  <c r="Q99" i="2"/>
  <c r="R100" i="2"/>
  <c r="R99" i="2" s="1"/>
  <c r="AK156" i="2"/>
  <c r="AL156" i="2" s="1"/>
  <c r="AM156" i="2" s="1"/>
  <c r="AJ154" i="2"/>
  <c r="AA94" i="2"/>
  <c r="H100" i="2"/>
  <c r="G99" i="2"/>
  <c r="G154" i="2"/>
  <c r="AJ100" i="2"/>
  <c r="AI99" i="2"/>
  <c r="W155" i="2"/>
  <c r="V154" i="2"/>
  <c r="U154" i="2"/>
  <c r="AI154" i="2"/>
  <c r="AC71" i="2" l="1"/>
  <c r="AC67" i="2" s="1"/>
  <c r="AA60" i="2"/>
  <c r="M79" i="2"/>
  <c r="M60" i="2" s="1"/>
  <c r="AH60" i="2"/>
  <c r="AI80" i="2"/>
  <c r="AK100" i="2"/>
  <c r="AJ99" i="2"/>
  <c r="V74" i="2"/>
  <c r="W75" i="2"/>
  <c r="AC64" i="2"/>
  <c r="AD65" i="2"/>
  <c r="I65" i="2"/>
  <c r="H64" i="2"/>
  <c r="AK83" i="2"/>
  <c r="W72" i="2"/>
  <c r="V71" i="2"/>
  <c r="AM154" i="2"/>
  <c r="H81" i="2"/>
  <c r="G80" i="2"/>
  <c r="P65" i="2"/>
  <c r="O64" i="2"/>
  <c r="AM84" i="2"/>
  <c r="AM83" i="2" s="1"/>
  <c r="AL83" i="2"/>
  <c r="AK154" i="2"/>
  <c r="U67" i="2"/>
  <c r="U83" i="2"/>
  <c r="V84" i="2"/>
  <c r="Q72" i="2"/>
  <c r="P71" i="2"/>
  <c r="O95" i="2"/>
  <c r="N94" i="2"/>
  <c r="AC84" i="2"/>
  <c r="AB83" i="2"/>
  <c r="N79" i="2"/>
  <c r="AB67" i="2"/>
  <c r="AD94" i="2"/>
  <c r="AC61" i="2"/>
  <c r="AD62" i="2"/>
  <c r="AD74" i="2"/>
  <c r="AD67" i="2" s="1"/>
  <c r="H99" i="2"/>
  <c r="I100" i="2"/>
  <c r="AJ83" i="2"/>
  <c r="H74" i="2"/>
  <c r="I75" i="2"/>
  <c r="Q155" i="2"/>
  <c r="P154" i="2"/>
  <c r="AM95" i="2"/>
  <c r="AM94" i="2" s="1"/>
  <c r="AL94" i="2"/>
  <c r="H84" i="2"/>
  <c r="G83" i="2"/>
  <c r="AJ80" i="2"/>
  <c r="AJ79" i="2" s="1"/>
  <c r="Q84" i="2"/>
  <c r="P83" i="2"/>
  <c r="P79" i="2" s="1"/>
  <c r="AI83" i="2"/>
  <c r="AL71" i="2"/>
  <c r="AM72" i="2"/>
  <c r="AM71" i="2" s="1"/>
  <c r="AE94" i="2"/>
  <c r="AF95" i="2"/>
  <c r="AF94" i="2" s="1"/>
  <c r="AE71" i="2"/>
  <c r="AF72" i="2"/>
  <c r="AF71" i="2" s="1"/>
  <c r="AJ64" i="2"/>
  <c r="AK65" i="2"/>
  <c r="AE74" i="2"/>
  <c r="AF75" i="2"/>
  <c r="AF74" i="2" s="1"/>
  <c r="AL154" i="2"/>
  <c r="U80" i="2"/>
  <c r="V81" i="2"/>
  <c r="Y100" i="2"/>
  <c r="Y99" i="2" s="1"/>
  <c r="X99" i="2"/>
  <c r="W95" i="2"/>
  <c r="V94" i="2"/>
  <c r="X155" i="2"/>
  <c r="W154" i="2"/>
  <c r="O62" i="2"/>
  <c r="N61" i="2"/>
  <c r="AC81" i="2"/>
  <c r="AB80" i="2"/>
  <c r="AB79" i="2" s="1"/>
  <c r="AB60" i="2" s="1"/>
  <c r="W61" i="2"/>
  <c r="X62" i="2"/>
  <c r="AK75" i="2"/>
  <c r="AJ74" i="2"/>
  <c r="AJ67" i="2" s="1"/>
  <c r="W64" i="2"/>
  <c r="X65" i="2"/>
  <c r="H71" i="2"/>
  <c r="H67" i="2" s="1"/>
  <c r="I72" i="2"/>
  <c r="H94" i="2"/>
  <c r="I95" i="2"/>
  <c r="AL81" i="2"/>
  <c r="AK80" i="2"/>
  <c r="F60" i="2"/>
  <c r="AD155" i="2"/>
  <c r="AC154" i="2"/>
  <c r="I154" i="2"/>
  <c r="J155" i="2"/>
  <c r="T79" i="2"/>
  <c r="T60" i="2" s="1"/>
  <c r="Q80" i="2"/>
  <c r="R81" i="2"/>
  <c r="R80" i="2" s="1"/>
  <c r="AJ61" i="2"/>
  <c r="AK62" i="2"/>
  <c r="I62" i="2"/>
  <c r="H61" i="2"/>
  <c r="AC99" i="2"/>
  <c r="AD100" i="2"/>
  <c r="O75" i="2"/>
  <c r="N74" i="2"/>
  <c r="N67" i="2" s="1"/>
  <c r="AI79" i="2" l="1"/>
  <c r="AI60" i="2" s="1"/>
  <c r="AE67" i="2"/>
  <c r="AE155" i="2"/>
  <c r="AD154" i="2"/>
  <c r="X95" i="2"/>
  <c r="W94" i="2"/>
  <c r="AK61" i="2"/>
  <c r="AL62" i="2"/>
  <c r="K155" i="2"/>
  <c r="K154" i="2" s="1"/>
  <c r="J154" i="2"/>
  <c r="AM81" i="2"/>
  <c r="AM80" i="2" s="1"/>
  <c r="AM79" i="2" s="1"/>
  <c r="AL80" i="2"/>
  <c r="AL79" i="2" s="1"/>
  <c r="W81" i="2"/>
  <c r="V80" i="2"/>
  <c r="AL65" i="2"/>
  <c r="AK64" i="2"/>
  <c r="J75" i="2"/>
  <c r="I74" i="2"/>
  <c r="AD61" i="2"/>
  <c r="AE62" i="2"/>
  <c r="I64" i="2"/>
  <c r="J65" i="2"/>
  <c r="O74" i="2"/>
  <c r="O67" i="2" s="1"/>
  <c r="P75" i="2"/>
  <c r="AJ60" i="2"/>
  <c r="J95" i="2"/>
  <c r="I94" i="2"/>
  <c r="Y155" i="2"/>
  <c r="Y154" i="2" s="1"/>
  <c r="X154" i="2"/>
  <c r="U79" i="2"/>
  <c r="U60" i="2" s="1"/>
  <c r="I84" i="2"/>
  <c r="H83" i="2"/>
  <c r="R72" i="2"/>
  <c r="R71" i="2" s="1"/>
  <c r="Q71" i="2"/>
  <c r="AK99" i="2"/>
  <c r="AL100" i="2"/>
  <c r="AD99" i="2"/>
  <c r="AE100" i="2"/>
  <c r="AL75" i="2"/>
  <c r="AK74" i="2"/>
  <c r="AK67" i="2" s="1"/>
  <c r="AF67" i="2"/>
  <c r="W84" i="2"/>
  <c r="V83" i="2"/>
  <c r="V67" i="2"/>
  <c r="AD64" i="2"/>
  <c r="AE65" i="2"/>
  <c r="J72" i="2"/>
  <c r="I71" i="2"/>
  <c r="AC80" i="2"/>
  <c r="AC79" i="2" s="1"/>
  <c r="AC60" i="2" s="1"/>
  <c r="AD81" i="2"/>
  <c r="J100" i="2"/>
  <c r="I99" i="2"/>
  <c r="AC83" i="2"/>
  <c r="AD84" i="2"/>
  <c r="Q65" i="2"/>
  <c r="P64" i="2"/>
  <c r="X72" i="2"/>
  <c r="W71" i="2"/>
  <c r="N60" i="2"/>
  <c r="R84" i="2"/>
  <c r="R83" i="2" s="1"/>
  <c r="R79" i="2" s="1"/>
  <c r="Q83" i="2"/>
  <c r="Q79" i="2" s="1"/>
  <c r="G79" i="2"/>
  <c r="G60" i="2" s="1"/>
  <c r="X75" i="2"/>
  <c r="W74" i="2"/>
  <c r="I61" i="2"/>
  <c r="J62" i="2"/>
  <c r="AK79" i="2"/>
  <c r="X64" i="2"/>
  <c r="Y65" i="2"/>
  <c r="Y64" i="2" s="1"/>
  <c r="X61" i="2"/>
  <c r="Y62" i="2"/>
  <c r="Y61" i="2" s="1"/>
  <c r="P62" i="2"/>
  <c r="O61" i="2"/>
  <c r="R155" i="2"/>
  <c r="R154" i="2" s="1"/>
  <c r="Q154" i="2"/>
  <c r="O94" i="2"/>
  <c r="P95" i="2"/>
  <c r="H80" i="2"/>
  <c r="H79" i="2" s="1"/>
  <c r="H60" i="2" s="1"/>
  <c r="I81" i="2"/>
  <c r="V79" i="2" l="1"/>
  <c r="O60" i="2"/>
  <c r="W67" i="2"/>
  <c r="Y75" i="2"/>
  <c r="Y74" i="2" s="1"/>
  <c r="X74" i="2"/>
  <c r="J84" i="2"/>
  <c r="I83" i="2"/>
  <c r="X71" i="2"/>
  <c r="Y72" i="2"/>
  <c r="Y71" i="2" s="1"/>
  <c r="AE61" i="2"/>
  <c r="AF62" i="2"/>
  <c r="AF61" i="2" s="1"/>
  <c r="AE81" i="2"/>
  <c r="AD80" i="2"/>
  <c r="AM75" i="2"/>
  <c r="AM74" i="2" s="1"/>
  <c r="AM67" i="2" s="1"/>
  <c r="AL74" i="2"/>
  <c r="AL67" i="2" s="1"/>
  <c r="Q75" i="2"/>
  <c r="P74" i="2"/>
  <c r="P67" i="2" s="1"/>
  <c r="AF155" i="2"/>
  <c r="AF154" i="2" s="1"/>
  <c r="AE154" i="2"/>
  <c r="P61" i="2"/>
  <c r="Q62" i="2"/>
  <c r="X81" i="2"/>
  <c r="W80" i="2"/>
  <c r="AM62" i="2"/>
  <c r="AM61" i="2" s="1"/>
  <c r="AL61" i="2"/>
  <c r="Q95" i="2"/>
  <c r="P94" i="2"/>
  <c r="AE84" i="2"/>
  <c r="AD83" i="2"/>
  <c r="I67" i="2"/>
  <c r="I60" i="2" s="1"/>
  <c r="AE99" i="2"/>
  <c r="AF100" i="2"/>
  <c r="AF99" i="2" s="1"/>
  <c r="K65" i="2"/>
  <c r="K64" i="2" s="1"/>
  <c r="J64" i="2"/>
  <c r="K75" i="2"/>
  <c r="K74" i="2" s="1"/>
  <c r="J74" i="2"/>
  <c r="AK60" i="2"/>
  <c r="AL99" i="2"/>
  <c r="AM100" i="2"/>
  <c r="AM99" i="2" s="1"/>
  <c r="J94" i="2"/>
  <c r="K95" i="2"/>
  <c r="K94" i="2" s="1"/>
  <c r="X94" i="2"/>
  <c r="Y95" i="2"/>
  <c r="Y94" i="2" s="1"/>
  <c r="J99" i="2"/>
  <c r="K100" i="2"/>
  <c r="K99" i="2" s="1"/>
  <c r="AE64" i="2"/>
  <c r="AF65" i="2"/>
  <c r="AF64" i="2" s="1"/>
  <c r="AM65" i="2"/>
  <c r="AM64" i="2" s="1"/>
  <c r="AL64" i="2"/>
  <c r="J81" i="2"/>
  <c r="I80" i="2"/>
  <c r="I79" i="2" s="1"/>
  <c r="K62" i="2"/>
  <c r="K61" i="2" s="1"/>
  <c r="J61" i="2"/>
  <c r="Q64" i="2"/>
  <c r="R65" i="2"/>
  <c r="R64" i="2" s="1"/>
  <c r="V60" i="2"/>
  <c r="J71" i="2"/>
  <c r="K72" i="2"/>
  <c r="K71" i="2" s="1"/>
  <c r="K67" i="2" s="1"/>
  <c r="X84" i="2"/>
  <c r="W83" i="2"/>
  <c r="K84" i="2" l="1"/>
  <c r="K83" i="2" s="1"/>
  <c r="J83" i="2"/>
  <c r="Q61" i="2"/>
  <c r="R62" i="2"/>
  <c r="R61" i="2" s="1"/>
  <c r="R75" i="2"/>
  <c r="R74" i="2" s="1"/>
  <c r="R67" i="2" s="1"/>
  <c r="Q74" i="2"/>
  <c r="Q67" i="2" s="1"/>
  <c r="P60" i="2"/>
  <c r="J67" i="2"/>
  <c r="J60" i="2" s="1"/>
  <c r="AM60" i="2"/>
  <c r="Y67" i="2"/>
  <c r="W79" i="2"/>
  <c r="W60" i="2" s="1"/>
  <c r="X67" i="2"/>
  <c r="AE80" i="2"/>
  <c r="AF81" i="2"/>
  <c r="AF80" i="2" s="1"/>
  <c r="X83" i="2"/>
  <c r="Y84" i="2"/>
  <c r="Y83" i="2" s="1"/>
  <c r="Q94" i="2"/>
  <c r="R95" i="2"/>
  <c r="R94" i="2" s="1"/>
  <c r="AL60" i="2"/>
  <c r="AE83" i="2"/>
  <c r="AF84" i="2"/>
  <c r="AF83" i="2" s="1"/>
  <c r="K81" i="2"/>
  <c r="K80" i="2" s="1"/>
  <c r="K79" i="2" s="1"/>
  <c r="K60" i="2" s="1"/>
  <c r="J80" i="2"/>
  <c r="J79" i="2" s="1"/>
  <c r="Y81" i="2"/>
  <c r="Y80" i="2" s="1"/>
  <c r="X80" i="2"/>
  <c r="AD79" i="2"/>
  <c r="AD60" i="2" s="1"/>
  <c r="AF79" i="2" l="1"/>
  <c r="AF60" i="2" s="1"/>
  <c r="R60" i="2"/>
  <c r="Q60" i="2"/>
  <c r="AE79" i="2"/>
  <c r="AE60" i="2" s="1"/>
  <c r="Y79" i="2"/>
  <c r="X79" i="2"/>
  <c r="X60" i="2" s="1"/>
  <c r="Y6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Ivailo Kastchiev</author>
    <author>Sylvia</author>
  </authors>
  <commentList>
    <comment ref="E62" authorId="0" shapeId="0" xr:uid="{1750E174-85E5-4DB6-88E6-1E755502ECC9}">
      <text>
        <r>
          <rPr>
            <b/>
            <sz val="9"/>
            <color indexed="81"/>
            <rFont val="Tahoma"/>
            <family val="2"/>
            <charset val="204"/>
          </rPr>
          <t xml:space="preserve">KЕВР: </t>
        </r>
        <r>
          <rPr>
            <sz val="9"/>
            <color indexed="81"/>
            <rFont val="Tahoma"/>
            <family val="2"/>
            <charset val="204"/>
          </rPr>
          <t xml:space="preserve">начислена амортизация на активи, придобити през отчетната година
</t>
        </r>
      </text>
    </comment>
    <comment ref="F62" authorId="1" shapeId="0" xr:uid="{4D96A0E1-3793-49B7-AAAD-7F6B6646E0FC}">
      <text>
        <r>
          <rPr>
            <b/>
            <sz val="9"/>
            <color indexed="81"/>
            <rFont val="Tahoma"/>
            <family val="2"/>
            <charset val="204"/>
          </rPr>
          <t>КЕВР:</t>
        </r>
        <r>
          <rPr>
            <sz val="9"/>
            <color indexed="81"/>
            <rFont val="Tahoma"/>
            <family val="2"/>
            <charset val="204"/>
          </rPr>
          <t xml:space="preserve">
пълна годишна амортизация на активи, придобити през отчетната година и корекция на амортизация за активи с изтекъл полезен живот</t>
        </r>
      </text>
    </comment>
  </commentList>
</comments>
</file>

<file path=xl/sharedStrings.xml><?xml version="1.0" encoding="utf-8"?>
<sst xmlns="http://schemas.openxmlformats.org/spreadsheetml/2006/main" count="321" uniqueCount="150">
  <si>
    <r>
      <rPr>
        <b/>
        <sz val="11"/>
        <rFont val="Times New Roman"/>
      </rPr>
      <t>Разходи за изпълнение на обществена поръчка с предмет: „Инженеринг - проектиране и строителство на „Инвестиционен проект за изграждане на ГПСОВ и доизграждане на канализационна мрежа гр. Тутракан“</t>
    </r>
  </si>
  <si>
    <r>
      <rPr>
        <sz val="12"/>
        <rFont val="Times New Roman"/>
      </rPr>
      <t>1</t>
    </r>
  </si>
  <si>
    <r>
      <rPr>
        <sz val="12"/>
        <rFont val="Times New Roman"/>
      </rPr>
      <t>2</t>
    </r>
  </si>
  <si>
    <r>
      <rPr>
        <sz val="12"/>
        <rFont val="Times New Roman"/>
      </rPr>
      <t>3</t>
    </r>
  </si>
  <si>
    <r>
      <rPr>
        <sz val="12"/>
        <rFont val="Times New Roman"/>
      </rPr>
      <t>4</t>
    </r>
  </si>
  <si>
    <r>
      <rPr>
        <sz val="12"/>
        <rFont val="Times New Roman"/>
      </rPr>
      <t>5</t>
    </r>
  </si>
  <si>
    <r>
      <rPr>
        <sz val="12"/>
        <rFont val="Times New Roman"/>
      </rPr>
      <t>6</t>
    </r>
  </si>
  <si>
    <r>
      <rPr>
        <sz val="12"/>
        <rFont val="Times New Roman"/>
      </rPr>
      <t>7</t>
    </r>
  </si>
  <si>
    <r>
      <rPr>
        <sz val="12"/>
        <rFont val="Times New Roman"/>
      </rPr>
      <t>8</t>
    </r>
  </si>
  <si>
    <r>
      <rPr>
        <sz val="12"/>
        <rFont val="Times New Roman"/>
      </rPr>
      <t>9</t>
    </r>
  </si>
  <si>
    <r>
      <rPr>
        <sz val="12"/>
        <rFont val="Times New Roman"/>
      </rPr>
      <t>10</t>
    </r>
  </si>
  <si>
    <r>
      <rPr>
        <sz val="12"/>
        <rFont val="Times New Roman"/>
      </rPr>
      <t>11</t>
    </r>
  </si>
  <si>
    <r>
      <rPr>
        <sz val="12"/>
        <rFont val="Times New Roman"/>
      </rPr>
      <t>12</t>
    </r>
  </si>
  <si>
    <r>
      <rPr>
        <sz val="12"/>
        <rFont val="Times New Roman"/>
      </rPr>
      <t>13</t>
    </r>
  </si>
  <si>
    <r>
      <rPr>
        <sz val="12"/>
        <rFont val="Times New Roman"/>
      </rPr>
      <t>14</t>
    </r>
  </si>
  <si>
    <r>
      <rPr>
        <sz val="12"/>
        <rFont val="Times New Roman"/>
      </rPr>
      <t>15</t>
    </r>
  </si>
  <si>
    <r>
      <rPr>
        <sz val="12"/>
        <rFont val="Times New Roman"/>
      </rPr>
      <t>16</t>
    </r>
  </si>
  <si>
    <r>
      <rPr>
        <b/>
        <sz val="11"/>
        <rFont val="Times New Roman"/>
      </rPr>
      <t>ОБЩА СТОЙНОСТ без ДДС</t>
    </r>
  </si>
  <si>
    <r>
      <rPr>
        <sz val="12"/>
        <rFont val="Times New Roman"/>
      </rPr>
      <t>Разходи за изграждане на ГПСОВ</t>
    </r>
  </si>
  <si>
    <r>
      <rPr>
        <sz val="12"/>
        <rFont val="Times New Roman"/>
      </rPr>
      <t>Разходи за доизграждане на канализационна мрежа</t>
    </r>
  </si>
  <si>
    <r>
      <rPr>
        <sz val="12"/>
        <rFont val="Times New Roman"/>
      </rPr>
      <t>Разходи за изграждане на водопроводна мрежа</t>
    </r>
  </si>
  <si>
    <r>
      <rPr>
        <sz val="12"/>
        <rFont val="Times New Roman"/>
      </rPr>
      <t>Разходи за довеждаща инфраструктура да ГПСОВ</t>
    </r>
  </si>
  <si>
    <r>
      <rPr>
        <sz val="12"/>
        <rFont val="Times New Roman"/>
      </rPr>
      <t>Непредвидени разходи за изграждане на ГПСОВ /до 5% от т.1/</t>
    </r>
  </si>
  <si>
    <r>
      <rPr>
        <sz val="12"/>
        <rFont val="Times New Roman"/>
      </rPr>
      <t>Непредвидени разходи за доизграждане на канализационна мрежа /до 5% от т.2/</t>
    </r>
  </si>
  <si>
    <r>
      <rPr>
        <sz val="12"/>
        <rFont val="Times New Roman"/>
      </rPr>
      <t>Непредвидени разходи за изграждане на водопроводна мрежа /до 5% отт.З/</t>
    </r>
  </si>
  <si>
    <r>
      <rPr>
        <sz val="12"/>
        <rFont val="Times New Roman"/>
      </rPr>
      <t>Непредвидени разходи за Укрепителни мероприятия на площадка ПСОВ и Довеждащ колектор II а; "КИС" /до 5% от т.4/</t>
    </r>
  </si>
  <si>
    <r>
      <rPr>
        <sz val="12"/>
        <rFont val="Times New Roman"/>
      </rPr>
      <t>Разходи за машини и съоръжения за ГПСОВ</t>
    </r>
  </si>
  <si>
    <r>
      <rPr>
        <sz val="12"/>
        <rFont val="Times New Roman"/>
      </rPr>
      <t>Разходи за реконструкция на съществуващ дъждопреливен канал от отворен тип - гр. Тутракан</t>
    </r>
  </si>
  <si>
    <r>
      <rPr>
        <sz val="12"/>
        <rFont val="Times New Roman"/>
      </rPr>
      <t>Разходи за обучение на персонала</t>
    </r>
  </si>
  <si>
    <r>
      <rPr>
        <sz val="12"/>
        <rFont val="Times New Roman"/>
      </rPr>
      <t>Разходи за проектиране на Главен колектор Па</t>
    </r>
  </si>
  <si>
    <r>
      <rPr>
        <sz val="12"/>
        <rFont val="Times New Roman"/>
      </rPr>
      <t>Разходи за авторски надзор на водопроводна мрежа</t>
    </r>
  </si>
  <si>
    <r>
      <rPr>
        <b/>
        <sz val="11"/>
        <rFont val="Times New Roman"/>
      </rPr>
      <t>Лева без ДДС</t>
    </r>
  </si>
  <si>
    <t>Приложение № 3</t>
  </si>
  <si>
    <t xml:space="preserve">Справка № 11.2.
 Новопридобити активи през отчетната година </t>
  </si>
  <si>
    <t>Дълготрайни активи за периода на бизнес плана</t>
  </si>
  <si>
    <t>№</t>
  </si>
  <si>
    <t>Счето-водна сметка</t>
  </si>
  <si>
    <t>Год. аморт. норма</t>
  </si>
  <si>
    <t>Описание</t>
  </si>
  <si>
    <t>Доставяне вода на потребителите</t>
  </si>
  <si>
    <t>Отвеждане на отпадъчни води</t>
  </si>
  <si>
    <t>Пречистване на отпадъчни води</t>
  </si>
  <si>
    <t>Доставяне на вода с непитейни качества</t>
  </si>
  <si>
    <t>Доставяне на вода на друг ВиК оператор</t>
  </si>
  <si>
    <t>Общи за регулирана дейност</t>
  </si>
  <si>
    <t>I.-II.</t>
  </si>
  <si>
    <t>Собствени дългтрайни активи  и                                    Публични дълготрайни активи, изградени със собствени средства</t>
  </si>
  <si>
    <t>Нови ДА</t>
  </si>
  <si>
    <t>ДА с изтичащ полезен живот през периода</t>
  </si>
  <si>
    <t>1.</t>
  </si>
  <si>
    <t>Отчетна стойност</t>
  </si>
  <si>
    <t>Земя</t>
  </si>
  <si>
    <t>Собствена земя</t>
  </si>
  <si>
    <t>Земя публична собственост</t>
  </si>
  <si>
    <t>Сгради и конструкции</t>
  </si>
  <si>
    <t>Административни и обслужващи сгради</t>
  </si>
  <si>
    <t>Производствени сгради</t>
  </si>
  <si>
    <t>Машини, апаратура и специализирано оборудване</t>
  </si>
  <si>
    <t>Машини</t>
  </si>
  <si>
    <t>Апаратура</t>
  </si>
  <si>
    <t>Строителна и специализирана механизация</t>
  </si>
  <si>
    <t>Ел. оборудване</t>
  </si>
  <si>
    <t>Помпи (вкл.хидрофори)</t>
  </si>
  <si>
    <t>Ел. табла</t>
  </si>
  <si>
    <t>ВиК оборудване</t>
  </si>
  <si>
    <t xml:space="preserve">Измервателни уреди </t>
  </si>
  <si>
    <t>Арматури (спирателни кранове, хидранти, редуцир винтили, въздушници, др.)</t>
  </si>
  <si>
    <t>Оборудване за СКАДА</t>
  </si>
  <si>
    <t xml:space="preserve"> Друго специализирано оборудване</t>
  </si>
  <si>
    <t>Съоръжения</t>
  </si>
  <si>
    <t>Ел. съоръжения</t>
  </si>
  <si>
    <t>Трафопост</t>
  </si>
  <si>
    <t>Електропровод</t>
  </si>
  <si>
    <t>ВиК съоръжения</t>
  </si>
  <si>
    <t>Язовири</t>
  </si>
  <si>
    <t>Водоеми и водохващания</t>
  </si>
  <si>
    <t>Каптажи</t>
  </si>
  <si>
    <t>Сондажни и шахтови кладенци</t>
  </si>
  <si>
    <t xml:space="preserve">Водопроводи, вкл.СВО </t>
  </si>
  <si>
    <t>Канализация, вкл. СКО</t>
  </si>
  <si>
    <t>Съоръжения в пречиствателни, помпени, хлораторни станции и резервоари</t>
  </si>
  <si>
    <t>Други ВиК съоръжения</t>
  </si>
  <si>
    <t>Други съоръжения- собствени активи</t>
  </si>
  <si>
    <t>20403-</t>
  </si>
  <si>
    <t xml:space="preserve">Други съоръжения - публични активи, изградени със собствени средства  </t>
  </si>
  <si>
    <t>Транспортни средства</t>
  </si>
  <si>
    <t>Тежкотоварни</t>
  </si>
  <si>
    <t>Лекотоварни</t>
  </si>
  <si>
    <t>Автомобили</t>
  </si>
  <si>
    <t>Други транспортни средства</t>
  </si>
  <si>
    <t>Стопански инвентар и офис оборудване</t>
  </si>
  <si>
    <t xml:space="preserve">Стопански инвентар </t>
  </si>
  <si>
    <t>Офис оборудване</t>
  </si>
  <si>
    <t>Мобилни телефони</t>
  </si>
  <si>
    <t>Компютърна техника</t>
  </si>
  <si>
    <t>Други ДМА</t>
  </si>
  <si>
    <t xml:space="preserve">Програмни продукти </t>
  </si>
  <si>
    <t>Продукти от развойна дейност</t>
  </si>
  <si>
    <t>Права върху интелектуална собственост 
(ГИС, Хидравлични модели, др.)</t>
  </si>
  <si>
    <t>Други ДНМА</t>
  </si>
  <si>
    <t>2.</t>
  </si>
  <si>
    <t>Годишна амортизационна квота</t>
  </si>
  <si>
    <t>T</t>
  </si>
  <si>
    <t>III.</t>
  </si>
  <si>
    <t>Публични Дълготрайни Активи, предоставени на ВиК оператора за експлоатация и поддръжка</t>
  </si>
  <si>
    <t>1.1.</t>
  </si>
  <si>
    <t>Отчетна стойност - НОВИ АКТИВИ</t>
  </si>
  <si>
    <t>911102</t>
  </si>
  <si>
    <t>911202</t>
  </si>
  <si>
    <t>911304</t>
  </si>
  <si>
    <t>91130501</t>
  </si>
  <si>
    <t xml:space="preserve">Измервателни устройства </t>
  </si>
  <si>
    <t>91130502</t>
  </si>
  <si>
    <t>91130503</t>
  </si>
  <si>
    <t>Друго специализирано оборудване</t>
  </si>
  <si>
    <t>Трафопост (трансформатор)</t>
  </si>
  <si>
    <t>91140201</t>
  </si>
  <si>
    <t>91140202</t>
  </si>
  <si>
    <t>91140203</t>
  </si>
  <si>
    <t>91140204</t>
  </si>
  <si>
    <t>91140205</t>
  </si>
  <si>
    <t>91140206</t>
  </si>
  <si>
    <t>91140207</t>
  </si>
  <si>
    <t>91140208</t>
  </si>
  <si>
    <t>911403</t>
  </si>
  <si>
    <t>Други съоръжения</t>
  </si>
  <si>
    <t>9115</t>
  </si>
  <si>
    <t>1.2.</t>
  </si>
  <si>
    <t>Отчетна стойност - АКТИВИ С ИЗТИЧАЩ ЖИВОТ</t>
  </si>
  <si>
    <t>Указания за попълване на справката</t>
  </si>
  <si>
    <t>1. Попълват се само клетките в жълт цвят.</t>
  </si>
  <si>
    <t xml:space="preserve">2. Справката се изготвя с цел коректното прогнозиране за периода на Бизнес плана  на годишните разходи за амортизация на активите, придобити към края на отчетната година. 
 Затова е небходимо да се преизчисли годишната амортизация на новопридобитите активи през отчетната година.  За тази цел в колоната за отчетната година следва да се посочи отчетната стойност на нововъведените активи през отчетната година и начислената амортизация на тези активи през годината. </t>
  </si>
  <si>
    <t xml:space="preserve">3. За периода 2021 - 2026 г. се посочва (със знак "+") отчетната стойност на активи, които ще достигнат своя полезен живот през съответната година и не следва да им тече амортизация. </t>
  </si>
  <si>
    <r>
      <t xml:space="preserve">4. В случай, че през периода 2021 - 2026 г. ще бъдат придобити нови публични активи за експлоатация и поддръжка, тяхната отчетна стойност се посочва в </t>
    </r>
    <r>
      <rPr>
        <b/>
        <i/>
        <sz val="10"/>
        <rFont val="Times New Roman"/>
        <family val="1"/>
        <charset val="204"/>
      </rPr>
      <t xml:space="preserve">т.1.1. в категория III </t>
    </r>
    <r>
      <rPr>
        <i/>
        <sz val="10"/>
        <rFont val="Times New Roman"/>
        <family val="1"/>
        <charset val="204"/>
      </rPr>
      <t xml:space="preserve">-Публични дълготрайни активи, предоставени на ВиК оператора за експлоатация и поддръжка. В </t>
    </r>
    <r>
      <rPr>
        <b/>
        <i/>
        <sz val="10"/>
        <rFont val="Times New Roman"/>
        <family val="1"/>
        <charset val="204"/>
      </rPr>
      <t>т.1.2 на категория III</t>
    </r>
    <r>
      <rPr>
        <i/>
        <sz val="10"/>
        <rFont val="Times New Roman"/>
        <family val="1"/>
        <charset val="204"/>
      </rPr>
      <t xml:space="preserve"> се  посочва отчетната стойност на публични активи, чийто полезен живот свършва в съответната година (отчетната стойност на активите, чийто полезен живот свършва през 2020 г. се посочват през 2021г.). Резултативната величина на двете отчетни стойности ще калкулира разхода за амортизация съответно в посока увеличение или намаление. </t>
    </r>
  </si>
  <si>
    <t>5. Справка №11.2 се попълва за всички ВС</t>
  </si>
  <si>
    <t>канал</t>
  </si>
  <si>
    <t>водопровод</t>
  </si>
  <si>
    <t>ПСОВ</t>
  </si>
  <si>
    <t>по ценово на ГБС</t>
  </si>
  <si>
    <t>съоръжения</t>
  </si>
  <si>
    <t>без проектиране и авт. Надзор</t>
  </si>
  <si>
    <r>
      <rPr>
        <sz val="12"/>
        <color rgb="FFFF0000"/>
        <rFont val="Times New Roman"/>
        <family val="1"/>
        <charset val="204"/>
      </rPr>
      <t>Укрепителни мероприятия на площадка ГПСОВ и Довеждащ колектор II а; "КИС"</t>
    </r>
  </si>
  <si>
    <r>
      <rPr>
        <sz val="12"/>
        <color rgb="FFFF0000"/>
        <rFont val="Times New Roman"/>
        <family val="1"/>
        <charset val="204"/>
      </rPr>
      <t>Разходи за проектиране на ГПСОВ и довеждаща инфраструктура</t>
    </r>
  </si>
  <si>
    <r>
      <rPr>
        <sz val="12"/>
        <color rgb="FFFF0000"/>
        <rFont val="Times New Roman"/>
        <family val="1"/>
        <charset val="204"/>
      </rPr>
      <t>Разходи за авторски надзор на ГПСОВ и канализационна мрежа</t>
    </r>
  </si>
  <si>
    <t>общо</t>
  </si>
  <si>
    <t>хил. лв.</t>
  </si>
  <si>
    <t>доставяне</t>
  </si>
  <si>
    <t>отвеждане</t>
  </si>
  <si>
    <t>пречистване</t>
  </si>
  <si>
    <t>11.2.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</si>
</sst>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31">
    <font>
      <sz val="10"/>
      <name val="Arial"/>
    </font>
    <font>
      <sz val="10"/>
      <name val="Arial"/>
    </font>
    <font>
      <b/>
      <sz val="11"/>
      <name val="Times New Roman"/>
    </font>
    <font>
      <sz val="12"/>
      <name val="Times New Roman"/>
    </font>
    <font>
      <sz val="10"/>
      <name val="Arial"/>
      <family val="2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Hebar"/>
      <family val="2"/>
      <charset val="204"/>
    </font>
    <font>
      <b/>
      <sz val="10"/>
      <name val="Arial"/>
      <family val="2"/>
      <charset val="204"/>
    </font>
    <font>
      <i/>
      <sz val="9"/>
      <name val="Times New Roman"/>
      <family val="1"/>
      <charset val="204"/>
    </font>
    <font>
      <sz val="10"/>
      <color rgb="FFFF0000"/>
      <name val="Arial"/>
      <family val="2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</font>
    <font>
      <b/>
      <sz val="10"/>
      <name val="Times Bold Italic"/>
      <family val="1"/>
    </font>
    <font>
      <i/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rgb="FFFF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5"/>
      </patternFill>
    </fill>
    <fill>
      <patternFill patternType="solid">
        <fgColor theme="0" tint="-0.14999847407452621"/>
        <bgColor indexed="63"/>
      </patternFill>
    </fill>
    <fill>
      <patternFill patternType="solid">
        <fgColor rgb="FFB7EC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6"/>
    <xf numFmtId="1" fontId="13" fillId="4" borderId="6">
      <alignment horizontal="center" vertical="center" wrapText="1"/>
    </xf>
    <xf numFmtId="0" fontId="7" fillId="0" borderId="6"/>
    <xf numFmtId="9" fontId="18" fillId="0" borderId="6" applyFont="0" applyFill="0" applyBorder="0" applyAlignment="0" applyProtection="0"/>
    <xf numFmtId="0" fontId="1" fillId="0" borderId="6"/>
  </cellStyleXfs>
  <cellXfs count="294">
    <xf numFmtId="0" fontId="0" fillId="0" borderId="0" xfId="0"/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4" fontId="0" fillId="0" borderId="7" xfId="0" applyNumberFormat="1" applyBorder="1" applyAlignment="1">
      <alignment horizontal="right"/>
    </xf>
    <xf numFmtId="4" fontId="0" fillId="0" borderId="7" xfId="0" applyNumberFormat="1" applyBorder="1" applyAlignment="1">
      <alignment horizontal="right" vertical="center"/>
    </xf>
    <xf numFmtId="0" fontId="0" fillId="0" borderId="7" xfId="0" applyBorder="1" applyAlignment="1">
      <alignment horizontal="left" vertical="top" wrapText="1"/>
    </xf>
    <xf numFmtId="0" fontId="0" fillId="0" borderId="7" xfId="0" applyBorder="1" applyAlignment="1">
      <alignment horizontal="left" wrapText="1"/>
    </xf>
    <xf numFmtId="0" fontId="5" fillId="2" borderId="6" xfId="1" applyFont="1" applyFill="1" applyAlignment="1">
      <alignment horizontal="center" vertical="center"/>
    </xf>
    <xf numFmtId="0" fontId="5" fillId="2" borderId="6" xfId="1" applyFont="1" applyFill="1" applyAlignment="1">
      <alignment vertical="center"/>
    </xf>
    <xf numFmtId="0" fontId="4" fillId="2" borderId="6" xfId="1" applyFill="1" applyAlignment="1">
      <alignment vertical="center"/>
    </xf>
    <xf numFmtId="0" fontId="6" fillId="2" borderId="6" xfId="1" applyFont="1" applyFill="1" applyAlignment="1">
      <alignment vertical="center"/>
    </xf>
    <xf numFmtId="0" fontId="7" fillId="2" borderId="6" xfId="1" applyFont="1" applyFill="1" applyAlignment="1">
      <alignment vertical="center"/>
    </xf>
    <xf numFmtId="0" fontId="8" fillId="2" borderId="6" xfId="1" applyFont="1" applyFill="1" applyAlignment="1">
      <alignment vertical="center"/>
    </xf>
    <xf numFmtId="0" fontId="0" fillId="2" borderId="0" xfId="0" applyFill="1" applyAlignment="1">
      <alignment vertical="center"/>
    </xf>
    <xf numFmtId="0" fontId="6" fillId="2" borderId="6" xfId="1" applyFont="1" applyFill="1" applyAlignment="1">
      <alignment horizontal="right" vertical="center"/>
    </xf>
    <xf numFmtId="0" fontId="10" fillId="2" borderId="6" xfId="1" applyFont="1" applyFill="1" applyAlignment="1">
      <alignment horizontal="center" vertical="center"/>
    </xf>
    <xf numFmtId="1" fontId="11" fillId="5" borderId="1" xfId="2" applyFont="1" applyFill="1" applyBorder="1">
      <alignment horizontal="center" vertical="center" wrapText="1"/>
    </xf>
    <xf numFmtId="1" fontId="11" fillId="5" borderId="15" xfId="2" applyFont="1" applyFill="1" applyBorder="1">
      <alignment horizontal="center" vertical="center" wrapText="1"/>
    </xf>
    <xf numFmtId="1" fontId="11" fillId="5" borderId="16" xfId="2" applyFont="1" applyFill="1" applyBorder="1">
      <alignment horizontal="center" vertical="center" wrapText="1"/>
    </xf>
    <xf numFmtId="1" fontId="11" fillId="5" borderId="17" xfId="2" applyFont="1" applyFill="1" applyBorder="1">
      <alignment horizontal="center" vertical="center" wrapText="1"/>
    </xf>
    <xf numFmtId="1" fontId="11" fillId="5" borderId="3" xfId="2" applyFont="1" applyFill="1" applyBorder="1">
      <alignment horizontal="center" vertical="center" wrapText="1"/>
    </xf>
    <xf numFmtId="1" fontId="11" fillId="5" borderId="18" xfId="2" applyFont="1" applyFill="1" applyBorder="1">
      <alignment horizontal="center" vertical="center" wrapText="1"/>
    </xf>
    <xf numFmtId="1" fontId="11" fillId="5" borderId="19" xfId="2" applyFont="1" applyFill="1" applyBorder="1">
      <alignment horizontal="center" vertical="center" wrapText="1"/>
    </xf>
    <xf numFmtId="0" fontId="11" fillId="6" borderId="1" xfId="1" applyFont="1" applyFill="1" applyBorder="1" applyAlignment="1">
      <alignment horizontal="center" vertical="center"/>
    </xf>
    <xf numFmtId="0" fontId="11" fillId="6" borderId="3" xfId="1" applyFont="1" applyFill="1" applyBorder="1" applyAlignment="1">
      <alignment vertical="center" wrapText="1"/>
    </xf>
    <xf numFmtId="0" fontId="11" fillId="6" borderId="3" xfId="1" applyFont="1" applyFill="1" applyBorder="1" applyAlignment="1">
      <alignment horizontal="center" vertical="center" wrapText="1"/>
    </xf>
    <xf numFmtId="3" fontId="7" fillId="2" borderId="6" xfId="1" applyNumberFormat="1" applyFont="1" applyFill="1" applyAlignment="1">
      <alignment vertical="center"/>
    </xf>
    <xf numFmtId="0" fontId="14" fillId="2" borderId="6" xfId="1" applyFont="1" applyFill="1" applyAlignment="1">
      <alignment vertical="center"/>
    </xf>
    <xf numFmtId="49" fontId="11" fillId="7" borderId="1" xfId="1" applyNumberFormat="1" applyFont="1" applyFill="1" applyBorder="1" applyAlignment="1">
      <alignment horizontal="center" vertical="center"/>
    </xf>
    <xf numFmtId="49" fontId="11" fillId="7" borderId="1" xfId="1" applyNumberFormat="1" applyFont="1" applyFill="1" applyBorder="1" applyAlignment="1">
      <alignment vertical="center"/>
    </xf>
    <xf numFmtId="3" fontId="11" fillId="8" borderId="3" xfId="1" applyNumberFormat="1" applyFont="1" applyFill="1" applyBorder="1" applyAlignment="1">
      <alignment horizontal="center" vertical="center" wrapText="1"/>
    </xf>
    <xf numFmtId="3" fontId="11" fillId="8" borderId="18" xfId="1" applyNumberFormat="1" applyFont="1" applyFill="1" applyBorder="1" applyAlignment="1">
      <alignment horizontal="center" vertical="center" wrapText="1"/>
    </xf>
    <xf numFmtId="3" fontId="11" fillId="8" borderId="16" xfId="1" applyNumberFormat="1" applyFont="1" applyFill="1" applyBorder="1" applyAlignment="1">
      <alignment horizontal="center" vertical="center" wrapText="1"/>
    </xf>
    <xf numFmtId="3" fontId="11" fillId="8" borderId="17" xfId="1" applyNumberFormat="1" applyFont="1" applyFill="1" applyBorder="1" applyAlignment="1">
      <alignment horizontal="center" vertical="center" wrapText="1"/>
    </xf>
    <xf numFmtId="3" fontId="11" fillId="8" borderId="19" xfId="1" applyNumberFormat="1" applyFont="1" applyFill="1" applyBorder="1" applyAlignment="1">
      <alignment horizontal="center" vertical="center" wrapText="1"/>
    </xf>
    <xf numFmtId="164" fontId="7" fillId="2" borderId="6" xfId="1" applyNumberFormat="1" applyFont="1" applyFill="1" applyAlignment="1">
      <alignment vertical="center"/>
    </xf>
    <xf numFmtId="0" fontId="11" fillId="2" borderId="20" xfId="1" applyFont="1" applyFill="1" applyBorder="1" applyAlignment="1">
      <alignment horizontal="center" vertical="center"/>
    </xf>
    <xf numFmtId="9" fontId="11" fillId="2" borderId="20" xfId="1" applyNumberFormat="1" applyFont="1" applyFill="1" applyBorder="1" applyAlignment="1">
      <alignment horizontal="center" vertical="center"/>
    </xf>
    <xf numFmtId="0" fontId="11" fillId="2" borderId="21" xfId="1" applyFont="1" applyFill="1" applyBorder="1" applyAlignment="1">
      <alignment vertical="center" wrapText="1"/>
    </xf>
    <xf numFmtId="3" fontId="11" fillId="2" borderId="22" xfId="1" applyNumberFormat="1" applyFont="1" applyFill="1" applyBorder="1" applyAlignment="1">
      <alignment horizontal="center" vertical="center" wrapText="1"/>
    </xf>
    <xf numFmtId="3" fontId="11" fillId="2" borderId="23" xfId="1" applyNumberFormat="1" applyFont="1" applyFill="1" applyBorder="1" applyAlignment="1">
      <alignment horizontal="center" vertical="center" wrapText="1"/>
    </xf>
    <xf numFmtId="3" fontId="11" fillId="2" borderId="24" xfId="1" applyNumberFormat="1" applyFont="1" applyFill="1" applyBorder="1" applyAlignment="1">
      <alignment horizontal="center" vertical="center" wrapText="1"/>
    </xf>
    <xf numFmtId="3" fontId="11" fillId="2" borderId="25" xfId="1" applyNumberFormat="1" applyFont="1" applyFill="1" applyBorder="1" applyAlignment="1">
      <alignment horizontal="center" vertical="center" wrapText="1"/>
    </xf>
    <xf numFmtId="3" fontId="11" fillId="2" borderId="26" xfId="1" applyNumberFormat="1" applyFont="1" applyFill="1" applyBorder="1" applyAlignment="1">
      <alignment horizontal="center" vertical="center" wrapText="1"/>
    </xf>
    <xf numFmtId="3" fontId="15" fillId="9" borderId="27" xfId="1" applyNumberFormat="1" applyFont="1" applyFill="1" applyBorder="1" applyAlignment="1">
      <alignment horizontal="center" vertical="center" wrapText="1"/>
    </xf>
    <xf numFmtId="3" fontId="15" fillId="9" borderId="28" xfId="1" applyNumberFormat="1" applyFont="1" applyFill="1" applyBorder="1" applyAlignment="1">
      <alignment horizontal="center" vertical="center" wrapText="1"/>
    </xf>
    <xf numFmtId="3" fontId="15" fillId="9" borderId="29" xfId="1" applyNumberFormat="1" applyFont="1" applyFill="1" applyBorder="1" applyAlignment="1">
      <alignment horizontal="center" vertical="center" wrapText="1"/>
    </xf>
    <xf numFmtId="3" fontId="14" fillId="2" borderId="6" xfId="1" applyNumberFormat="1" applyFont="1" applyFill="1" applyAlignment="1">
      <alignment vertical="center"/>
    </xf>
    <xf numFmtId="0" fontId="5" fillId="2" borderId="20" xfId="1" applyFont="1" applyFill="1" applyBorder="1" applyAlignment="1">
      <alignment horizontal="center" vertical="center"/>
    </xf>
    <xf numFmtId="0" fontId="5" fillId="9" borderId="20" xfId="1" applyFont="1" applyFill="1" applyBorder="1" applyAlignment="1">
      <alignment horizontal="center" vertical="center"/>
    </xf>
    <xf numFmtId="9" fontId="5" fillId="9" borderId="20" xfId="1" applyNumberFormat="1" applyFont="1" applyFill="1" applyBorder="1" applyAlignment="1">
      <alignment horizontal="center" vertical="center"/>
    </xf>
    <xf numFmtId="0" fontId="5" fillId="9" borderId="21" xfId="1" applyFont="1" applyFill="1" applyBorder="1" applyAlignment="1">
      <alignment vertical="center" wrapText="1"/>
    </xf>
    <xf numFmtId="3" fontId="5" fillId="10" borderId="30" xfId="3" applyNumberFormat="1" applyFont="1" applyFill="1" applyBorder="1" applyAlignment="1" applyProtection="1">
      <alignment horizontal="center" vertical="center"/>
      <protection locked="0"/>
    </xf>
    <xf numFmtId="3" fontId="5" fillId="10" borderId="31" xfId="3" applyNumberFormat="1" applyFont="1" applyFill="1" applyBorder="1" applyAlignment="1" applyProtection="1">
      <alignment horizontal="center" vertical="center"/>
      <protection locked="0"/>
    </xf>
    <xf numFmtId="3" fontId="5" fillId="10" borderId="7" xfId="3" applyNumberFormat="1" applyFont="1" applyFill="1" applyBorder="1" applyAlignment="1" applyProtection="1">
      <alignment horizontal="center" vertical="center"/>
      <protection locked="0"/>
    </xf>
    <xf numFmtId="3" fontId="5" fillId="10" borderId="32" xfId="3" applyNumberFormat="1" applyFont="1" applyFill="1" applyBorder="1" applyAlignment="1" applyProtection="1">
      <alignment horizontal="center" vertical="center"/>
      <protection locked="0"/>
    </xf>
    <xf numFmtId="3" fontId="5" fillId="10" borderId="33" xfId="3" applyNumberFormat="1" applyFont="1" applyFill="1" applyBorder="1" applyAlignment="1" applyProtection="1">
      <alignment horizontal="center" vertical="center"/>
      <protection locked="0"/>
    </xf>
    <xf numFmtId="3" fontId="15" fillId="9" borderId="34" xfId="1" applyNumberFormat="1" applyFont="1" applyFill="1" applyBorder="1" applyAlignment="1">
      <alignment horizontal="center" vertical="center" wrapText="1"/>
    </xf>
    <xf numFmtId="3" fontId="15" fillId="9" borderId="35" xfId="1" applyNumberFormat="1" applyFont="1" applyFill="1" applyBorder="1" applyAlignment="1">
      <alignment horizontal="center" vertical="center" wrapText="1"/>
    </xf>
    <xf numFmtId="3" fontId="15" fillId="9" borderId="36" xfId="1" applyNumberFormat="1" applyFont="1" applyFill="1" applyBorder="1" applyAlignment="1">
      <alignment horizontal="center" vertical="center" wrapText="1"/>
    </xf>
    <xf numFmtId="3" fontId="16" fillId="2" borderId="6" xfId="1" applyNumberFormat="1" applyFont="1" applyFill="1" applyAlignment="1">
      <alignment vertical="center"/>
    </xf>
    <xf numFmtId="0" fontId="5" fillId="9" borderId="37" xfId="1" applyFont="1" applyFill="1" applyBorder="1" applyAlignment="1">
      <alignment vertical="center" wrapText="1"/>
    </xf>
    <xf numFmtId="0" fontId="11" fillId="2" borderId="30" xfId="1" applyFont="1" applyFill="1" applyBorder="1" applyAlignment="1">
      <alignment horizontal="center" vertical="center"/>
    </xf>
    <xf numFmtId="0" fontId="11" fillId="9" borderId="30" xfId="1" applyFont="1" applyFill="1" applyBorder="1" applyAlignment="1">
      <alignment horizontal="center" vertical="center"/>
    </xf>
    <xf numFmtId="9" fontId="11" fillId="9" borderId="30" xfId="1" applyNumberFormat="1" applyFont="1" applyFill="1" applyBorder="1" applyAlignment="1">
      <alignment horizontal="center" vertical="center"/>
    </xf>
    <xf numFmtId="0" fontId="11" fillId="9" borderId="37" xfId="1" applyFont="1" applyFill="1" applyBorder="1" applyAlignment="1">
      <alignment vertical="center" wrapText="1"/>
    </xf>
    <xf numFmtId="3" fontId="11" fillId="2" borderId="30" xfId="1" applyNumberFormat="1" applyFont="1" applyFill="1" applyBorder="1" applyAlignment="1">
      <alignment horizontal="center" vertical="center"/>
    </xf>
    <xf numFmtId="3" fontId="11" fillId="2" borderId="31" xfId="1" applyNumberFormat="1" applyFont="1" applyFill="1" applyBorder="1" applyAlignment="1">
      <alignment horizontal="center" vertical="center"/>
    </xf>
    <xf numFmtId="3" fontId="11" fillId="2" borderId="7" xfId="1" applyNumberFormat="1" applyFont="1" applyFill="1" applyBorder="1" applyAlignment="1">
      <alignment horizontal="center" vertical="center"/>
    </xf>
    <xf numFmtId="3" fontId="11" fillId="2" borderId="32" xfId="1" applyNumberFormat="1" applyFont="1" applyFill="1" applyBorder="1" applyAlignment="1">
      <alignment horizontal="center" vertical="center"/>
    </xf>
    <xf numFmtId="3" fontId="11" fillId="2" borderId="33" xfId="1" applyNumberFormat="1" applyFont="1" applyFill="1" applyBorder="1" applyAlignment="1">
      <alignment horizontal="center" vertical="center"/>
    </xf>
    <xf numFmtId="0" fontId="5" fillId="2" borderId="30" xfId="1" applyFont="1" applyFill="1" applyBorder="1" applyAlignment="1">
      <alignment horizontal="center" vertical="center"/>
    </xf>
    <xf numFmtId="0" fontId="5" fillId="9" borderId="30" xfId="1" applyFont="1" applyFill="1" applyBorder="1" applyAlignment="1">
      <alignment horizontal="center" vertical="center"/>
    </xf>
    <xf numFmtId="9" fontId="5" fillId="9" borderId="30" xfId="1" applyNumberFormat="1" applyFont="1" applyFill="1" applyBorder="1" applyAlignment="1">
      <alignment horizontal="center" vertical="center"/>
    </xf>
    <xf numFmtId="9" fontId="5" fillId="9" borderId="37" xfId="1" applyNumberFormat="1" applyFont="1" applyFill="1" applyBorder="1" applyAlignment="1">
      <alignment horizontal="left" vertical="center"/>
    </xf>
    <xf numFmtId="49" fontId="11" fillId="9" borderId="37" xfId="1" applyNumberFormat="1" applyFont="1" applyFill="1" applyBorder="1" applyAlignment="1">
      <alignment vertical="center" wrapText="1"/>
    </xf>
    <xf numFmtId="49" fontId="5" fillId="9" borderId="37" xfId="1" applyNumberFormat="1" applyFont="1" applyFill="1" applyBorder="1" applyAlignment="1">
      <alignment horizontal="left" vertical="center" wrapText="1"/>
    </xf>
    <xf numFmtId="3" fontId="5" fillId="11" borderId="30" xfId="1" applyNumberFormat="1" applyFont="1" applyFill="1" applyBorder="1" applyAlignment="1">
      <alignment horizontal="center" vertical="center"/>
    </xf>
    <xf numFmtId="3" fontId="5" fillId="11" borderId="31" xfId="1" applyNumberFormat="1" applyFont="1" applyFill="1" applyBorder="1" applyAlignment="1">
      <alignment horizontal="center" vertical="center"/>
    </xf>
    <xf numFmtId="3" fontId="5" fillId="11" borderId="7" xfId="1" applyNumberFormat="1" applyFont="1" applyFill="1" applyBorder="1" applyAlignment="1">
      <alignment horizontal="center" vertical="center"/>
    </xf>
    <xf numFmtId="3" fontId="5" fillId="11" borderId="32" xfId="1" applyNumberFormat="1" applyFont="1" applyFill="1" applyBorder="1" applyAlignment="1">
      <alignment horizontal="center" vertical="center"/>
    </xf>
    <xf numFmtId="3" fontId="5" fillId="11" borderId="33" xfId="1" applyNumberFormat="1" applyFont="1" applyFill="1" applyBorder="1" applyAlignment="1">
      <alignment horizontal="center" vertical="center"/>
    </xf>
    <xf numFmtId="0" fontId="17" fillId="9" borderId="30" xfId="1" applyFont="1" applyFill="1" applyBorder="1" applyAlignment="1">
      <alignment horizontal="center" vertical="center"/>
    </xf>
    <xf numFmtId="9" fontId="17" fillId="9" borderId="30" xfId="4" applyFont="1" applyFill="1" applyBorder="1" applyAlignment="1" applyProtection="1">
      <alignment horizontal="center" vertical="center"/>
    </xf>
    <xf numFmtId="49" fontId="17" fillId="9" borderId="37" xfId="1" applyNumberFormat="1" applyFont="1" applyFill="1" applyBorder="1" applyAlignment="1">
      <alignment horizontal="right" vertical="center" wrapText="1"/>
    </xf>
    <xf numFmtId="9" fontId="5" fillId="9" borderId="30" xfId="4" applyFont="1" applyFill="1" applyBorder="1" applyAlignment="1" applyProtection="1">
      <alignment horizontal="center" vertical="center"/>
    </xf>
    <xf numFmtId="9" fontId="17" fillId="9" borderId="30" xfId="1" applyNumberFormat="1" applyFont="1" applyFill="1" applyBorder="1" applyAlignment="1">
      <alignment horizontal="center" vertical="center"/>
    </xf>
    <xf numFmtId="49" fontId="11" fillId="9" borderId="37" xfId="1" applyNumberFormat="1" applyFont="1" applyFill="1" applyBorder="1" applyAlignment="1">
      <alignment horizontal="left" vertical="center" wrapText="1"/>
    </xf>
    <xf numFmtId="0" fontId="17" fillId="9" borderId="37" xfId="1" applyFont="1" applyFill="1" applyBorder="1" applyAlignment="1">
      <alignment horizontal="right" vertical="center" wrapText="1"/>
    </xf>
    <xf numFmtId="49" fontId="5" fillId="9" borderId="30" xfId="1" applyNumberFormat="1" applyFont="1" applyFill="1" applyBorder="1" applyAlignment="1">
      <alignment horizontal="left" vertical="center" wrapText="1"/>
    </xf>
    <xf numFmtId="3" fontId="11" fillId="12" borderId="30" xfId="1" applyNumberFormat="1" applyFont="1" applyFill="1" applyBorder="1" applyAlignment="1">
      <alignment horizontal="center" vertical="center"/>
    </xf>
    <xf numFmtId="3" fontId="11" fillId="12" borderId="31" xfId="1" applyNumberFormat="1" applyFont="1" applyFill="1" applyBorder="1" applyAlignment="1">
      <alignment horizontal="center" vertical="center"/>
    </xf>
    <xf numFmtId="3" fontId="11" fillId="12" borderId="7" xfId="1" applyNumberFormat="1" applyFont="1" applyFill="1" applyBorder="1" applyAlignment="1">
      <alignment horizontal="center" vertical="center"/>
    </xf>
    <xf numFmtId="3" fontId="11" fillId="12" borderId="32" xfId="1" applyNumberFormat="1" applyFont="1" applyFill="1" applyBorder="1" applyAlignment="1">
      <alignment horizontal="center" vertical="center"/>
    </xf>
    <xf numFmtId="3" fontId="11" fillId="12" borderId="33" xfId="1" applyNumberFormat="1" applyFont="1" applyFill="1" applyBorder="1" applyAlignment="1">
      <alignment horizontal="center" vertical="center"/>
    </xf>
    <xf numFmtId="0" fontId="5" fillId="2" borderId="37" xfId="1" applyFont="1" applyFill="1" applyBorder="1" applyAlignment="1">
      <alignment horizontal="center" vertical="center"/>
    </xf>
    <xf numFmtId="0" fontId="5" fillId="9" borderId="37" xfId="1" applyFont="1" applyFill="1" applyBorder="1" applyAlignment="1">
      <alignment horizontal="center" vertical="center"/>
    </xf>
    <xf numFmtId="9" fontId="5" fillId="9" borderId="37" xfId="1" applyNumberFormat="1" applyFont="1" applyFill="1" applyBorder="1" applyAlignment="1">
      <alignment horizontal="center" vertical="center"/>
    </xf>
    <xf numFmtId="0" fontId="5" fillId="9" borderId="37" xfId="1" applyFont="1" applyFill="1" applyBorder="1" applyAlignment="1">
      <alignment horizontal="left" vertical="center" wrapText="1"/>
    </xf>
    <xf numFmtId="0" fontId="11" fillId="2" borderId="37" xfId="1" applyFont="1" applyFill="1" applyBorder="1" applyAlignment="1">
      <alignment horizontal="center" vertical="center"/>
    </xf>
    <xf numFmtId="0" fontId="11" fillId="9" borderId="37" xfId="1" applyFont="1" applyFill="1" applyBorder="1" applyAlignment="1">
      <alignment horizontal="center" vertical="center"/>
    </xf>
    <xf numFmtId="9" fontId="11" fillId="9" borderId="37" xfId="1" applyNumberFormat="1" applyFont="1" applyFill="1" applyBorder="1" applyAlignment="1">
      <alignment horizontal="center" vertical="center"/>
    </xf>
    <xf numFmtId="0" fontId="11" fillId="9" borderId="37" xfId="1" applyFont="1" applyFill="1" applyBorder="1" applyAlignment="1">
      <alignment horizontal="left" vertical="center" wrapText="1"/>
    </xf>
    <xf numFmtId="0" fontId="11" fillId="2" borderId="38" xfId="1" applyFont="1" applyFill="1" applyBorder="1" applyAlignment="1">
      <alignment horizontal="center" vertical="center"/>
    </xf>
    <xf numFmtId="9" fontId="11" fillId="2" borderId="38" xfId="1" applyNumberFormat="1" applyFont="1" applyFill="1" applyBorder="1" applyAlignment="1">
      <alignment horizontal="center" vertical="center"/>
    </xf>
    <xf numFmtId="49" fontId="11" fillId="2" borderId="38" xfId="1" applyNumberFormat="1" applyFont="1" applyFill="1" applyBorder="1" applyAlignment="1">
      <alignment vertical="center" wrapText="1"/>
    </xf>
    <xf numFmtId="3" fontId="5" fillId="10" borderId="39" xfId="3" applyNumberFormat="1" applyFont="1" applyFill="1" applyBorder="1" applyAlignment="1" applyProtection="1">
      <alignment horizontal="center" vertical="center"/>
      <protection locked="0"/>
    </xf>
    <xf numFmtId="3" fontId="15" fillId="9" borderId="40" xfId="1" applyNumberFormat="1" applyFont="1" applyFill="1" applyBorder="1" applyAlignment="1">
      <alignment horizontal="center" vertical="center" wrapText="1"/>
    </xf>
    <xf numFmtId="3" fontId="15" fillId="9" borderId="41" xfId="1" applyNumberFormat="1" applyFont="1" applyFill="1" applyBorder="1" applyAlignment="1">
      <alignment horizontal="center" vertical="center" wrapText="1"/>
    </xf>
    <xf numFmtId="3" fontId="15" fillId="9" borderId="42" xfId="1" applyNumberFormat="1" applyFont="1" applyFill="1" applyBorder="1" applyAlignment="1">
      <alignment horizontal="center" vertical="center" wrapText="1"/>
    </xf>
    <xf numFmtId="0" fontId="19" fillId="7" borderId="1" xfId="1" applyFont="1" applyFill="1" applyBorder="1" applyAlignment="1">
      <alignment horizontal="center" vertical="center"/>
    </xf>
    <xf numFmtId="0" fontId="19" fillId="7" borderId="1" xfId="1" applyFont="1" applyFill="1" applyBorder="1" applyAlignment="1">
      <alignment horizontal="left" vertical="center"/>
    </xf>
    <xf numFmtId="49" fontId="19" fillId="7" borderId="1" xfId="1" applyNumberFormat="1" applyFont="1" applyFill="1" applyBorder="1" applyAlignment="1">
      <alignment vertical="center"/>
    </xf>
    <xf numFmtId="3" fontId="11" fillId="8" borderId="1" xfId="1" applyNumberFormat="1" applyFont="1" applyFill="1" applyBorder="1" applyAlignment="1">
      <alignment horizontal="center" vertical="center" wrapText="1"/>
    </xf>
    <xf numFmtId="3" fontId="11" fillId="8" borderId="15" xfId="1" applyNumberFormat="1" applyFont="1" applyFill="1" applyBorder="1" applyAlignment="1">
      <alignment horizontal="center" vertical="center" wrapText="1"/>
    </xf>
    <xf numFmtId="0" fontId="20" fillId="2" borderId="6" xfId="1" applyFont="1" applyFill="1" applyAlignment="1">
      <alignment vertical="center"/>
    </xf>
    <xf numFmtId="0" fontId="11" fillId="2" borderId="20" xfId="1" applyFont="1" applyFill="1" applyBorder="1" applyAlignment="1">
      <alignment vertical="center" wrapText="1"/>
    </xf>
    <xf numFmtId="3" fontId="11" fillId="2" borderId="21" xfId="1" applyNumberFormat="1" applyFont="1" applyFill="1" applyBorder="1" applyAlignment="1">
      <alignment horizontal="center" vertical="center" wrapText="1"/>
    </xf>
    <xf numFmtId="3" fontId="11" fillId="2" borderId="43" xfId="1" applyNumberFormat="1" applyFont="1" applyFill="1" applyBorder="1" applyAlignment="1">
      <alignment horizontal="center" vertical="center" wrapText="1"/>
    </xf>
    <xf numFmtId="3" fontId="11" fillId="2" borderId="44" xfId="1" applyNumberFormat="1" applyFont="1" applyFill="1" applyBorder="1" applyAlignment="1">
      <alignment horizontal="center" vertical="center" wrapText="1"/>
    </xf>
    <xf numFmtId="3" fontId="11" fillId="2" borderId="45" xfId="1" applyNumberFormat="1" applyFont="1" applyFill="1" applyBorder="1" applyAlignment="1">
      <alignment horizontal="center" vertical="center" wrapText="1"/>
    </xf>
    <xf numFmtId="3" fontId="11" fillId="2" borderId="46" xfId="1" applyNumberFormat="1" applyFont="1" applyFill="1" applyBorder="1" applyAlignment="1">
      <alignment horizontal="center" vertical="center" wrapText="1"/>
    </xf>
    <xf numFmtId="3" fontId="11" fillId="2" borderId="47" xfId="1" applyNumberFormat="1" applyFont="1" applyFill="1" applyBorder="1" applyAlignment="1">
      <alignment horizontal="center" vertical="center" wrapText="1"/>
    </xf>
    <xf numFmtId="3" fontId="11" fillId="2" borderId="48" xfId="1" applyNumberFormat="1" applyFont="1" applyFill="1" applyBorder="1" applyAlignment="1">
      <alignment horizontal="center" vertical="center" wrapText="1"/>
    </xf>
    <xf numFmtId="9" fontId="5" fillId="2" borderId="20" xfId="1" applyNumberFormat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vertical="center" wrapText="1"/>
    </xf>
    <xf numFmtId="3" fontId="5" fillId="0" borderId="37" xfId="1" applyNumberFormat="1" applyFont="1" applyBorder="1" applyAlignment="1">
      <alignment horizontal="center" vertical="center" wrapText="1"/>
    </xf>
    <xf numFmtId="3" fontId="5" fillId="0" borderId="7" xfId="1" applyNumberFormat="1" applyFont="1" applyBorder="1" applyAlignment="1">
      <alignment horizontal="center" vertical="center" wrapText="1"/>
    </xf>
    <xf numFmtId="3" fontId="5" fillId="2" borderId="7" xfId="1" applyNumberFormat="1" applyFont="1" applyFill="1" applyBorder="1" applyAlignment="1">
      <alignment horizontal="center" vertical="center" wrapText="1"/>
    </xf>
    <xf numFmtId="3" fontId="5" fillId="2" borderId="32" xfId="1" applyNumberFormat="1" applyFont="1" applyFill="1" applyBorder="1" applyAlignment="1">
      <alignment horizontal="center" vertical="center" wrapText="1"/>
    </xf>
    <xf numFmtId="3" fontId="5" fillId="2" borderId="37" xfId="1" applyNumberFormat="1" applyFont="1" applyFill="1" applyBorder="1" applyAlignment="1">
      <alignment horizontal="center" vertical="center" wrapText="1"/>
    </xf>
    <xf numFmtId="3" fontId="5" fillId="2" borderId="33" xfId="1" applyNumberFormat="1" applyFont="1" applyFill="1" applyBorder="1" applyAlignment="1">
      <alignment horizontal="center" vertical="center" wrapText="1"/>
    </xf>
    <xf numFmtId="0" fontId="5" fillId="2" borderId="30" xfId="1" applyFont="1" applyFill="1" applyBorder="1" applyAlignment="1">
      <alignment vertical="center" wrapText="1"/>
    </xf>
    <xf numFmtId="3" fontId="21" fillId="2" borderId="6" xfId="1" applyNumberFormat="1" applyFont="1" applyFill="1" applyAlignment="1">
      <alignment horizontal="right" vertical="center"/>
    </xf>
    <xf numFmtId="9" fontId="11" fillId="2" borderId="30" xfId="1" applyNumberFormat="1" applyFont="1" applyFill="1" applyBorder="1" applyAlignment="1">
      <alignment horizontal="center" vertical="center"/>
    </xf>
    <xf numFmtId="0" fontId="11" fillId="2" borderId="30" xfId="1" applyFont="1" applyFill="1" applyBorder="1" applyAlignment="1">
      <alignment vertical="center" wrapText="1"/>
    </xf>
    <xf numFmtId="3" fontId="11" fillId="2" borderId="37" xfId="1" applyNumberFormat="1" applyFont="1" applyFill="1" applyBorder="1" applyAlignment="1">
      <alignment horizontal="center" vertical="center"/>
    </xf>
    <xf numFmtId="3" fontId="11" fillId="2" borderId="49" xfId="1" applyNumberFormat="1" applyFont="1" applyFill="1" applyBorder="1" applyAlignment="1">
      <alignment horizontal="center" vertical="center"/>
    </xf>
    <xf numFmtId="164" fontId="22" fillId="2" borderId="6" xfId="1" applyNumberFormat="1" applyFont="1" applyFill="1" applyAlignment="1">
      <alignment horizontal="right" vertical="center"/>
    </xf>
    <xf numFmtId="9" fontId="5" fillId="2" borderId="30" xfId="1" applyNumberFormat="1" applyFont="1" applyFill="1" applyBorder="1" applyAlignment="1">
      <alignment horizontal="center" vertical="center"/>
    </xf>
    <xf numFmtId="9" fontId="5" fillId="2" borderId="30" xfId="1" applyNumberFormat="1" applyFont="1" applyFill="1" applyBorder="1" applyAlignment="1">
      <alignment horizontal="left" vertical="center"/>
    </xf>
    <xf numFmtId="49" fontId="11" fillId="2" borderId="30" xfId="1" applyNumberFormat="1" applyFont="1" applyFill="1" applyBorder="1" applyAlignment="1">
      <alignment vertical="center" wrapText="1"/>
    </xf>
    <xf numFmtId="3" fontId="16" fillId="2" borderId="6" xfId="1" applyNumberFormat="1" applyFont="1" applyFill="1" applyAlignment="1">
      <alignment horizontal="right" vertical="center"/>
    </xf>
    <xf numFmtId="49" fontId="5" fillId="2" borderId="30" xfId="1" applyNumberFormat="1" applyFont="1" applyFill="1" applyBorder="1" applyAlignment="1">
      <alignment horizontal="left" vertical="center" wrapText="1"/>
    </xf>
    <xf numFmtId="9" fontId="5" fillId="2" borderId="30" xfId="4" applyFont="1" applyFill="1" applyBorder="1" applyAlignment="1" applyProtection="1">
      <alignment horizontal="center" vertical="center"/>
    </xf>
    <xf numFmtId="3" fontId="5" fillId="11" borderId="37" xfId="1" applyNumberFormat="1" applyFont="1" applyFill="1" applyBorder="1" applyAlignment="1">
      <alignment horizontal="center" vertical="center"/>
    </xf>
    <xf numFmtId="3" fontId="5" fillId="11" borderId="49" xfId="1" applyNumberFormat="1" applyFont="1" applyFill="1" applyBorder="1" applyAlignment="1">
      <alignment horizontal="center" vertical="center"/>
    </xf>
    <xf numFmtId="0" fontId="17" fillId="2" borderId="30" xfId="1" applyFont="1" applyFill="1" applyBorder="1" applyAlignment="1">
      <alignment horizontal="center" vertical="center"/>
    </xf>
    <xf numFmtId="9" fontId="17" fillId="2" borderId="30" xfId="4" applyFont="1" applyFill="1" applyBorder="1" applyAlignment="1" applyProtection="1">
      <alignment horizontal="center" vertical="center"/>
    </xf>
    <xf numFmtId="49" fontId="17" fillId="2" borderId="30" xfId="1" applyNumberFormat="1" applyFont="1" applyFill="1" applyBorder="1" applyAlignment="1">
      <alignment horizontal="right" vertical="center" wrapText="1"/>
    </xf>
    <xf numFmtId="9" fontId="17" fillId="2" borderId="30" xfId="1" applyNumberFormat="1" applyFont="1" applyFill="1" applyBorder="1" applyAlignment="1">
      <alignment horizontal="center" vertical="center"/>
    </xf>
    <xf numFmtId="49" fontId="17" fillId="9" borderId="30" xfId="1" applyNumberFormat="1" applyFont="1" applyFill="1" applyBorder="1" applyAlignment="1">
      <alignment horizontal="right" vertical="center" wrapText="1"/>
    </xf>
    <xf numFmtId="49" fontId="11" fillId="9" borderId="30" xfId="1" applyNumberFormat="1" applyFont="1" applyFill="1" applyBorder="1" applyAlignment="1">
      <alignment horizontal="left" vertical="center" wrapText="1"/>
    </xf>
    <xf numFmtId="0" fontId="5" fillId="9" borderId="30" xfId="1" applyFont="1" applyFill="1" applyBorder="1" applyAlignment="1">
      <alignment vertical="center" wrapText="1"/>
    </xf>
    <xf numFmtId="0" fontId="17" fillId="9" borderId="30" xfId="1" applyFont="1" applyFill="1" applyBorder="1" applyAlignment="1">
      <alignment horizontal="right" vertical="center" wrapText="1"/>
    </xf>
    <xf numFmtId="49" fontId="11" fillId="9" borderId="30" xfId="1" applyNumberFormat="1" applyFont="1" applyFill="1" applyBorder="1" applyAlignment="1">
      <alignment vertical="center" wrapText="1"/>
    </xf>
    <xf numFmtId="3" fontId="11" fillId="11" borderId="37" xfId="1" applyNumberFormat="1" applyFont="1" applyFill="1" applyBorder="1" applyAlignment="1">
      <alignment horizontal="center" vertical="center"/>
    </xf>
    <xf numFmtId="3" fontId="11" fillId="11" borderId="7" xfId="1" applyNumberFormat="1" applyFont="1" applyFill="1" applyBorder="1" applyAlignment="1">
      <alignment horizontal="center" vertical="center"/>
    </xf>
    <xf numFmtId="3" fontId="11" fillId="11" borderId="32" xfId="1" applyNumberFormat="1" applyFont="1" applyFill="1" applyBorder="1" applyAlignment="1">
      <alignment horizontal="center" vertical="center"/>
    </xf>
    <xf numFmtId="3" fontId="11" fillId="11" borderId="30" xfId="1" applyNumberFormat="1" applyFont="1" applyFill="1" applyBorder="1" applyAlignment="1">
      <alignment horizontal="center" vertical="center"/>
    </xf>
    <xf numFmtId="3" fontId="11" fillId="11" borderId="49" xfId="1" applyNumberFormat="1" applyFont="1" applyFill="1" applyBorder="1" applyAlignment="1">
      <alignment horizontal="center" vertical="center"/>
    </xf>
    <xf numFmtId="3" fontId="11" fillId="11" borderId="33" xfId="1" applyNumberFormat="1" applyFont="1" applyFill="1" applyBorder="1" applyAlignment="1">
      <alignment horizontal="center" vertical="center"/>
    </xf>
    <xf numFmtId="3" fontId="11" fillId="11" borderId="31" xfId="1" applyNumberFormat="1" applyFont="1" applyFill="1" applyBorder="1" applyAlignment="1">
      <alignment horizontal="center" vertical="center"/>
    </xf>
    <xf numFmtId="0" fontId="5" fillId="9" borderId="30" xfId="1" applyFont="1" applyFill="1" applyBorder="1" applyAlignment="1">
      <alignment horizontal="left" vertical="center" wrapText="1"/>
    </xf>
    <xf numFmtId="3" fontId="5" fillId="2" borderId="49" xfId="1" applyNumberFormat="1" applyFont="1" applyFill="1" applyBorder="1" applyAlignment="1">
      <alignment horizontal="center" vertical="center" wrapText="1"/>
    </xf>
    <xf numFmtId="3" fontId="11" fillId="2" borderId="37" xfId="1" applyNumberFormat="1" applyFont="1" applyFill="1" applyBorder="1" applyAlignment="1">
      <alignment horizontal="center" vertical="center" wrapText="1"/>
    </xf>
    <xf numFmtId="3" fontId="11" fillId="2" borderId="7" xfId="1" applyNumberFormat="1" applyFont="1" applyFill="1" applyBorder="1" applyAlignment="1">
      <alignment horizontal="center" vertical="center" wrapText="1"/>
    </xf>
    <xf numFmtId="3" fontId="11" fillId="2" borderId="32" xfId="1" applyNumberFormat="1" applyFont="1" applyFill="1" applyBorder="1" applyAlignment="1">
      <alignment horizontal="center" vertical="center" wrapText="1"/>
    </xf>
    <xf numFmtId="3" fontId="11" fillId="2" borderId="49" xfId="1" applyNumberFormat="1" applyFont="1" applyFill="1" applyBorder="1" applyAlignment="1">
      <alignment horizontal="center" vertical="center" wrapText="1"/>
    </xf>
    <xf numFmtId="3" fontId="11" fillId="2" borderId="33" xfId="1" applyNumberFormat="1" applyFont="1" applyFill="1" applyBorder="1" applyAlignment="1">
      <alignment horizontal="center" vertical="center" wrapText="1"/>
    </xf>
    <xf numFmtId="3" fontId="11" fillId="2" borderId="31" xfId="1" applyNumberFormat="1" applyFont="1" applyFill="1" applyBorder="1" applyAlignment="1">
      <alignment horizontal="center" vertical="center" wrapText="1"/>
    </xf>
    <xf numFmtId="0" fontId="11" fillId="9" borderId="30" xfId="1" applyFont="1" applyFill="1" applyBorder="1" applyAlignment="1">
      <alignment horizontal="left" vertical="center" wrapText="1"/>
    </xf>
    <xf numFmtId="0" fontId="11" fillId="2" borderId="50" xfId="1" applyFont="1" applyFill="1" applyBorder="1" applyAlignment="1">
      <alignment horizontal="center" vertical="center"/>
    </xf>
    <xf numFmtId="49" fontId="11" fillId="2" borderId="39" xfId="1" applyNumberFormat="1" applyFont="1" applyFill="1" applyBorder="1" applyAlignment="1">
      <alignment vertical="center" wrapText="1"/>
    </xf>
    <xf numFmtId="3" fontId="11" fillId="2" borderId="38" xfId="1" applyNumberFormat="1" applyFont="1" applyFill="1" applyBorder="1" applyAlignment="1">
      <alignment horizontal="center" vertical="center" wrapText="1"/>
    </xf>
    <xf numFmtId="3" fontId="11" fillId="2" borderId="51" xfId="1" applyNumberFormat="1" applyFont="1" applyFill="1" applyBorder="1" applyAlignment="1">
      <alignment horizontal="center" vertical="center" wrapText="1"/>
    </xf>
    <xf numFmtId="3" fontId="11" fillId="2" borderId="52" xfId="1" applyNumberFormat="1" applyFont="1" applyFill="1" applyBorder="1" applyAlignment="1">
      <alignment horizontal="center" vertical="center" wrapText="1"/>
    </xf>
    <xf numFmtId="3" fontId="11" fillId="2" borderId="53" xfId="1" applyNumberFormat="1" applyFont="1" applyFill="1" applyBorder="1" applyAlignment="1">
      <alignment horizontal="center" vertical="center" wrapText="1"/>
    </xf>
    <xf numFmtId="3" fontId="11" fillId="2" borderId="54" xfId="1" applyNumberFormat="1" applyFont="1" applyFill="1" applyBorder="1" applyAlignment="1">
      <alignment horizontal="center" vertical="center" wrapText="1"/>
    </xf>
    <xf numFmtId="3" fontId="11" fillId="2" borderId="55" xfId="1" applyNumberFormat="1" applyFont="1" applyFill="1" applyBorder="1" applyAlignment="1">
      <alignment horizontal="center" vertical="center" wrapText="1"/>
    </xf>
    <xf numFmtId="0" fontId="11" fillId="6" borderId="1" xfId="1" applyFont="1" applyFill="1" applyBorder="1" applyAlignment="1">
      <alignment vertical="center" wrapText="1"/>
    </xf>
    <xf numFmtId="3" fontId="11" fillId="6" borderId="1" xfId="1" applyNumberFormat="1" applyFont="1" applyFill="1" applyBorder="1" applyAlignment="1">
      <alignment vertical="center" wrapText="1"/>
    </xf>
    <xf numFmtId="3" fontId="11" fillId="6" borderId="12" xfId="1" applyNumberFormat="1" applyFont="1" applyFill="1" applyBorder="1" applyAlignment="1">
      <alignment vertical="center" wrapText="1"/>
    </xf>
    <xf numFmtId="3" fontId="11" fillId="6" borderId="2" xfId="1" applyNumberFormat="1" applyFont="1" applyFill="1" applyBorder="1" applyAlignment="1">
      <alignment vertical="center" wrapText="1"/>
    </xf>
    <xf numFmtId="0" fontId="23" fillId="2" borderId="30" xfId="1" applyFont="1" applyFill="1" applyBorder="1" applyAlignment="1">
      <alignment horizontal="center" vertical="center"/>
    </xf>
    <xf numFmtId="0" fontId="23" fillId="9" borderId="20" xfId="1" applyFont="1" applyFill="1" applyBorder="1" applyAlignment="1">
      <alignment horizontal="center" vertical="center"/>
    </xf>
    <xf numFmtId="9" fontId="23" fillId="9" borderId="37" xfId="1" applyNumberFormat="1" applyFont="1" applyFill="1" applyBorder="1" applyAlignment="1">
      <alignment horizontal="center" vertical="center"/>
    </xf>
    <xf numFmtId="0" fontId="23" fillId="9" borderId="30" xfId="1" applyFont="1" applyFill="1" applyBorder="1" applyAlignment="1">
      <alignment vertical="center" wrapText="1"/>
    </xf>
    <xf numFmtId="3" fontId="15" fillId="9" borderId="56" xfId="1" applyNumberFormat="1" applyFont="1" applyFill="1" applyBorder="1" applyAlignment="1">
      <alignment horizontal="center" vertical="center" wrapText="1"/>
    </xf>
    <xf numFmtId="3" fontId="15" fillId="9" borderId="57" xfId="1" applyNumberFormat="1" applyFont="1" applyFill="1" applyBorder="1" applyAlignment="1">
      <alignment horizontal="center" vertical="center" wrapText="1"/>
    </xf>
    <xf numFmtId="3" fontId="15" fillId="9" borderId="58" xfId="1" applyNumberFormat="1" applyFont="1" applyFill="1" applyBorder="1" applyAlignment="1">
      <alignment horizontal="center" vertical="center" wrapText="1"/>
    </xf>
    <xf numFmtId="3" fontId="15" fillId="9" borderId="59" xfId="1" applyNumberFormat="1" applyFont="1" applyFill="1" applyBorder="1" applyAlignment="1">
      <alignment horizontal="center" vertical="center" wrapText="1"/>
    </xf>
    <xf numFmtId="3" fontId="15" fillId="9" borderId="60" xfId="1" applyNumberFormat="1" applyFont="1" applyFill="1" applyBorder="1" applyAlignment="1">
      <alignment horizontal="center" vertical="center" wrapText="1"/>
    </xf>
    <xf numFmtId="0" fontId="23" fillId="9" borderId="30" xfId="1" applyFont="1" applyFill="1" applyBorder="1" applyAlignment="1">
      <alignment horizontal="center" vertical="center"/>
    </xf>
    <xf numFmtId="9" fontId="23" fillId="9" borderId="30" xfId="1" applyNumberFormat="1" applyFont="1" applyFill="1" applyBorder="1" applyAlignment="1">
      <alignment horizontal="left" vertical="center"/>
    </xf>
    <xf numFmtId="3" fontId="15" fillId="9" borderId="61" xfId="1" applyNumberFormat="1" applyFont="1" applyFill="1" applyBorder="1" applyAlignment="1">
      <alignment horizontal="center" vertical="center" wrapText="1"/>
    </xf>
    <xf numFmtId="3" fontId="15" fillId="9" borderId="62" xfId="1" applyNumberFormat="1" applyFont="1" applyFill="1" applyBorder="1" applyAlignment="1">
      <alignment horizontal="center" vertical="center" wrapText="1"/>
    </xf>
    <xf numFmtId="3" fontId="15" fillId="9" borderId="63" xfId="1" applyNumberFormat="1" applyFont="1" applyFill="1" applyBorder="1" applyAlignment="1">
      <alignment horizontal="center" vertical="center" wrapText="1"/>
    </xf>
    <xf numFmtId="9" fontId="23" fillId="9" borderId="30" xfId="1" applyNumberFormat="1" applyFont="1" applyFill="1" applyBorder="1" applyAlignment="1">
      <alignment horizontal="center" vertical="center"/>
    </xf>
    <xf numFmtId="49" fontId="23" fillId="9" borderId="30" xfId="1" applyNumberFormat="1" applyFont="1" applyFill="1" applyBorder="1" applyAlignment="1">
      <alignment horizontal="left" vertical="center" wrapText="1"/>
    </xf>
    <xf numFmtId="0" fontId="23" fillId="0" borderId="30" xfId="1" applyFont="1" applyBorder="1" applyAlignment="1">
      <alignment horizontal="center" vertical="center"/>
    </xf>
    <xf numFmtId="9" fontId="23" fillId="9" borderId="30" xfId="4" applyFont="1" applyFill="1" applyBorder="1" applyAlignment="1" applyProtection="1">
      <alignment horizontal="center" vertical="center"/>
    </xf>
    <xf numFmtId="49" fontId="23" fillId="9" borderId="30" xfId="1" applyNumberFormat="1" applyFont="1" applyFill="1" applyBorder="1" applyAlignment="1">
      <alignment vertical="center" wrapText="1"/>
    </xf>
    <xf numFmtId="3" fontId="15" fillId="9" borderId="64" xfId="1" applyNumberFormat="1" applyFont="1" applyFill="1" applyBorder="1" applyAlignment="1">
      <alignment horizontal="center" vertical="center" wrapText="1"/>
    </xf>
    <xf numFmtId="3" fontId="15" fillId="9" borderId="65" xfId="1" applyNumberFormat="1" applyFont="1" applyFill="1" applyBorder="1" applyAlignment="1">
      <alignment horizontal="center" vertical="center" wrapText="1"/>
    </xf>
    <xf numFmtId="3" fontId="15" fillId="9" borderId="66" xfId="1" applyNumberFormat="1" applyFont="1" applyFill="1" applyBorder="1" applyAlignment="1">
      <alignment horizontal="center" vertical="center" wrapText="1"/>
    </xf>
    <xf numFmtId="3" fontId="15" fillId="9" borderId="67" xfId="1" applyNumberFormat="1" applyFont="1" applyFill="1" applyBorder="1" applyAlignment="1">
      <alignment horizontal="center" vertical="center" wrapText="1"/>
    </xf>
    <xf numFmtId="49" fontId="11" fillId="7" borderId="1" xfId="1" applyNumberFormat="1" applyFont="1" applyFill="1" applyBorder="1" applyAlignment="1">
      <alignment vertical="center" wrapText="1"/>
    </xf>
    <xf numFmtId="0" fontId="11" fillId="7" borderId="1" xfId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left" vertical="center"/>
    </xf>
    <xf numFmtId="3" fontId="5" fillId="0" borderId="47" xfId="1" applyNumberFormat="1" applyFont="1" applyBorder="1" applyAlignment="1">
      <alignment horizontal="center" vertical="center" wrapText="1"/>
    </xf>
    <xf numFmtId="3" fontId="5" fillId="0" borderId="44" xfId="1" applyNumberFormat="1" applyFont="1" applyBorder="1" applyAlignment="1">
      <alignment horizontal="center" vertical="center" wrapText="1"/>
    </xf>
    <xf numFmtId="3" fontId="5" fillId="0" borderId="48" xfId="1" applyNumberFormat="1" applyFont="1" applyBorder="1" applyAlignment="1">
      <alignment horizontal="center" vertical="center" wrapText="1"/>
    </xf>
    <xf numFmtId="3" fontId="5" fillId="0" borderId="49" xfId="1" applyNumberFormat="1" applyFont="1" applyBorder="1" applyAlignment="1">
      <alignment horizontal="center" vertical="center" wrapText="1"/>
    </xf>
    <xf numFmtId="3" fontId="5" fillId="0" borderId="33" xfId="1" applyNumberFormat="1" applyFont="1" applyBorder="1" applyAlignment="1">
      <alignment horizontal="center" vertical="center" wrapText="1"/>
    </xf>
    <xf numFmtId="3" fontId="15" fillId="9" borderId="68" xfId="1" applyNumberFormat="1" applyFont="1" applyFill="1" applyBorder="1" applyAlignment="1">
      <alignment horizontal="center" vertical="center" wrapText="1"/>
    </xf>
    <xf numFmtId="3" fontId="15" fillId="9" borderId="69" xfId="1" applyNumberFormat="1" applyFont="1" applyFill="1" applyBorder="1" applyAlignment="1">
      <alignment horizontal="center" vertical="center" wrapText="1"/>
    </xf>
    <xf numFmtId="3" fontId="15" fillId="9" borderId="70" xfId="1" applyNumberFormat="1" applyFont="1" applyFill="1" applyBorder="1" applyAlignment="1">
      <alignment horizontal="center" vertical="center" wrapText="1"/>
    </xf>
    <xf numFmtId="3" fontId="15" fillId="9" borderId="71" xfId="1" applyNumberFormat="1" applyFont="1" applyFill="1" applyBorder="1" applyAlignment="1">
      <alignment horizontal="center" vertical="center" wrapText="1"/>
    </xf>
    <xf numFmtId="0" fontId="23" fillId="2" borderId="20" xfId="1" applyFont="1" applyFill="1" applyBorder="1" applyAlignment="1">
      <alignment horizontal="center" vertical="center"/>
    </xf>
    <xf numFmtId="9" fontId="23" fillId="9" borderId="20" xfId="1" applyNumberFormat="1" applyFont="1" applyFill="1" applyBorder="1" applyAlignment="1">
      <alignment horizontal="center" vertical="center"/>
    </xf>
    <xf numFmtId="9" fontId="23" fillId="9" borderId="20" xfId="1" applyNumberFormat="1" applyFont="1" applyFill="1" applyBorder="1" applyAlignment="1">
      <alignment horizontal="left" vertical="center"/>
    </xf>
    <xf numFmtId="3" fontId="5" fillId="0" borderId="72" xfId="1" applyNumberFormat="1" applyFont="1" applyBorder="1" applyAlignment="1">
      <alignment horizontal="center" vertical="center" wrapText="1"/>
    </xf>
    <xf numFmtId="3" fontId="5" fillId="0" borderId="73" xfId="1" applyNumberFormat="1" applyFont="1" applyBorder="1" applyAlignment="1">
      <alignment horizontal="center" vertical="center" wrapText="1"/>
    </xf>
    <xf numFmtId="3" fontId="5" fillId="0" borderId="74" xfId="1" applyNumberFormat="1" applyFont="1" applyBorder="1" applyAlignment="1">
      <alignment horizontal="center" vertical="center" wrapText="1"/>
    </xf>
    <xf numFmtId="49" fontId="23" fillId="9" borderId="20" xfId="1" applyNumberFormat="1" applyFont="1" applyFill="1" applyBorder="1" applyAlignment="1">
      <alignment horizontal="left" vertical="center" wrapText="1"/>
    </xf>
    <xf numFmtId="0" fontId="23" fillId="0" borderId="39" xfId="1" applyFont="1" applyBorder="1" applyAlignment="1">
      <alignment horizontal="center" vertical="center"/>
    </xf>
    <xf numFmtId="0" fontId="23" fillId="9" borderId="39" xfId="1" applyFont="1" applyFill="1" applyBorder="1" applyAlignment="1">
      <alignment horizontal="center" vertical="center"/>
    </xf>
    <xf numFmtId="9" fontId="11" fillId="9" borderId="38" xfId="1" applyNumberFormat="1" applyFont="1" applyFill="1" applyBorder="1" applyAlignment="1">
      <alignment horizontal="center" vertical="center"/>
    </xf>
    <xf numFmtId="49" fontId="23" fillId="9" borderId="39" xfId="1" applyNumberFormat="1" applyFont="1" applyFill="1" applyBorder="1" applyAlignment="1">
      <alignment horizontal="left" vertical="center" wrapText="1"/>
    </xf>
    <xf numFmtId="3" fontId="5" fillId="0" borderId="53" xfId="1" applyNumberFormat="1" applyFont="1" applyBorder="1" applyAlignment="1">
      <alignment horizontal="center" vertical="center" wrapText="1"/>
    </xf>
    <xf numFmtId="3" fontId="5" fillId="0" borderId="51" xfId="1" applyNumberFormat="1" applyFont="1" applyBorder="1" applyAlignment="1">
      <alignment horizontal="center" vertical="center" wrapText="1"/>
    </xf>
    <xf numFmtId="3" fontId="5" fillId="0" borderId="54" xfId="1" applyNumberFormat="1" applyFont="1" applyBorder="1" applyAlignment="1">
      <alignment horizontal="center" vertical="center" wrapText="1"/>
    </xf>
    <xf numFmtId="49" fontId="11" fillId="2" borderId="6" xfId="1" applyNumberFormat="1" applyFont="1" applyFill="1" applyAlignment="1">
      <alignment horizontal="center" vertical="center"/>
    </xf>
    <xf numFmtId="49" fontId="11" fillId="2" borderId="6" xfId="1" applyNumberFormat="1" applyFont="1" applyFill="1" applyAlignment="1">
      <alignment vertical="center"/>
    </xf>
    <xf numFmtId="164" fontId="11" fillId="2" borderId="6" xfId="1" applyNumberFormat="1" applyFont="1" applyFill="1" applyAlignment="1">
      <alignment horizontal="right" vertical="center"/>
    </xf>
    <xf numFmtId="14" fontId="24" fillId="2" borderId="6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14" fontId="25" fillId="2" borderId="0" xfId="0" applyNumberFormat="1" applyFont="1" applyFill="1" applyAlignment="1">
      <alignment vertical="center"/>
    </xf>
    <xf numFmtId="14" fontId="24" fillId="2" borderId="6" xfId="1" applyNumberFormat="1" applyFont="1" applyFill="1" applyAlignment="1">
      <alignment horizontal="right" vertical="center"/>
    </xf>
    <xf numFmtId="14" fontId="24" fillId="2" borderId="6" xfId="1" applyNumberFormat="1" applyFont="1" applyFill="1" applyAlignment="1">
      <alignment horizontal="left" vertical="center"/>
    </xf>
    <xf numFmtId="0" fontId="26" fillId="2" borderId="6" xfId="1" applyFont="1" applyFill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0" fontId="24" fillId="2" borderId="0" xfId="0" applyFont="1" applyFill="1" applyAlignment="1">
      <alignment vertical="center"/>
    </xf>
    <xf numFmtId="14" fontId="27" fillId="2" borderId="6" xfId="1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right" vertical="center"/>
    </xf>
    <xf numFmtId="0" fontId="11" fillId="2" borderId="6" xfId="1" applyFont="1" applyFill="1" applyAlignment="1">
      <alignment vertical="center"/>
    </xf>
    <xf numFmtId="0" fontId="17" fillId="2" borderId="6" xfId="1" applyFont="1" applyFill="1" applyAlignment="1">
      <alignment vertical="center"/>
    </xf>
    <xf numFmtId="0" fontId="17" fillId="2" borderId="6" xfId="1" applyFont="1" applyFill="1" applyAlignment="1">
      <alignment vertical="center" wrapText="1"/>
    </xf>
    <xf numFmtId="0" fontId="11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26" fillId="2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3" fontId="5" fillId="13" borderId="7" xfId="3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left"/>
    </xf>
    <xf numFmtId="4" fontId="0" fillId="0" borderId="6" xfId="0" applyNumberFormat="1" applyBorder="1" applyAlignment="1">
      <alignment horizontal="right"/>
    </xf>
    <xf numFmtId="4" fontId="0" fillId="0" borderId="0" xfId="0" applyNumberFormat="1"/>
    <xf numFmtId="0" fontId="14" fillId="0" borderId="6" xfId="0" applyFont="1" applyBorder="1" applyAlignment="1">
      <alignment horizontal="right"/>
    </xf>
    <xf numFmtId="4" fontId="14" fillId="0" borderId="6" xfId="0" applyNumberFormat="1" applyFont="1" applyBorder="1" applyAlignment="1">
      <alignment horizontal="right"/>
    </xf>
    <xf numFmtId="4" fontId="14" fillId="0" borderId="7" xfId="0" applyNumberFormat="1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wrapText="1"/>
    </xf>
    <xf numFmtId="0" fontId="16" fillId="0" borderId="7" xfId="0" applyFont="1" applyBorder="1" applyAlignment="1">
      <alignment horizontal="left" vertical="center" wrapText="1"/>
    </xf>
    <xf numFmtId="0" fontId="0" fillId="9" borderId="7" xfId="0" applyFill="1" applyBorder="1" applyAlignment="1">
      <alignment horizontal="left" wrapText="1"/>
    </xf>
    <xf numFmtId="0" fontId="0" fillId="9" borderId="7" xfId="0" applyFill="1" applyBorder="1" applyAlignment="1">
      <alignment horizontal="left"/>
    </xf>
    <xf numFmtId="0" fontId="16" fillId="9" borderId="7" xfId="0" applyFont="1" applyFill="1" applyBorder="1" applyAlignment="1">
      <alignment horizontal="left" wrapText="1"/>
    </xf>
    <xf numFmtId="4" fontId="7" fillId="0" borderId="0" xfId="0" applyNumberFormat="1" applyFont="1"/>
    <xf numFmtId="4" fontId="0" fillId="14" borderId="0" xfId="0" applyNumberFormat="1" applyFill="1"/>
    <xf numFmtId="3" fontId="0" fillId="0" borderId="0" xfId="0" applyNumberFormat="1"/>
    <xf numFmtId="0" fontId="14" fillId="0" borderId="0" xfId="0" applyFont="1"/>
    <xf numFmtId="16" fontId="14" fillId="0" borderId="0" xfId="0" applyNumberFormat="1" applyFont="1"/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left"/>
    </xf>
    <xf numFmtId="0" fontId="9" fillId="2" borderId="6" xfId="1" applyFont="1" applyFill="1" applyAlignment="1">
      <alignment horizontal="center" vertical="center" wrapText="1"/>
    </xf>
    <xf numFmtId="0" fontId="9" fillId="0" borderId="6" xfId="1" applyFont="1" applyAlignment="1">
      <alignment horizontal="center" vertical="center" wrapText="1"/>
    </xf>
    <xf numFmtId="0" fontId="10" fillId="2" borderId="6" xfId="1" applyFont="1" applyFill="1" applyAlignment="1">
      <alignment horizontal="center" vertical="center"/>
    </xf>
    <xf numFmtId="0" fontId="11" fillId="3" borderId="8" xfId="1" applyFont="1" applyFill="1" applyBorder="1" applyAlignment="1">
      <alignment horizontal="center" vertical="center"/>
    </xf>
    <xf numFmtId="0" fontId="11" fillId="3" borderId="13" xfId="1" applyFont="1" applyFill="1" applyBorder="1" applyAlignment="1">
      <alignment horizontal="center" vertical="center"/>
    </xf>
    <xf numFmtId="0" fontId="12" fillId="3" borderId="9" xfId="1" applyFont="1" applyFill="1" applyBorder="1" applyAlignment="1">
      <alignment horizontal="center" vertical="center" wrapText="1"/>
    </xf>
    <xf numFmtId="0" fontId="12" fillId="3" borderId="14" xfId="1" applyFont="1" applyFill="1" applyBorder="1" applyAlignment="1">
      <alignment horizontal="center" vertical="center" wrapText="1"/>
    </xf>
    <xf numFmtId="0" fontId="11" fillId="3" borderId="10" xfId="1" applyFont="1" applyFill="1" applyBorder="1" applyAlignment="1">
      <alignment horizontal="center" vertical="center"/>
    </xf>
    <xf numFmtId="0" fontId="11" fillId="3" borderId="11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0" fontId="11" fillId="3" borderId="12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center" vertical="center" wrapText="1"/>
    </xf>
    <xf numFmtId="0" fontId="11" fillId="6" borderId="12" xfId="1" applyFont="1" applyFill="1" applyBorder="1" applyAlignment="1">
      <alignment horizontal="center" vertical="center" wrapText="1"/>
    </xf>
    <xf numFmtId="0" fontId="11" fillId="6" borderId="2" xfId="1" applyFont="1" applyFill="1" applyBorder="1" applyAlignment="1">
      <alignment horizontal="center" vertical="center" wrapText="1"/>
    </xf>
    <xf numFmtId="0" fontId="17" fillId="2" borderId="6" xfId="1" applyFont="1" applyFill="1" applyAlignment="1">
      <alignment vertical="top" wrapText="1"/>
    </xf>
  </cellXfs>
  <cellStyles count="6">
    <cellStyle name="Blue" xfId="2" xr:uid="{977F9CEA-6506-47C6-8111-2B9A3F17C6D2}"/>
    <cellStyle name="Normal 3" xfId="3" xr:uid="{7982E456-2FB8-41D6-9AD7-15F2F6224EA7}"/>
    <cellStyle name="Normal 5" xfId="1" xr:uid="{F578A511-B28B-4893-9AAC-848C8FBF7956}"/>
    <cellStyle name="Percent 6 3" xfId="4" xr:uid="{8AB441DD-0F18-4D12-94D9-AE296333867F}"/>
    <cellStyle name="Нормален" xfId="0" builtinId="0"/>
    <cellStyle name="Нормален 2" xfId="5" xr:uid="{B696042F-4BD2-40BF-9587-B7185B1C39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-2026%20&#1056;&#1077;&#1075;&#1091;&#1083;&#1072;&#1090;&#1086;&#1088;&#1077;&#1085;%20&#1087;&#1077;&#1088;&#1080;&#1086;&#1076;/NOV_model-bp-2022-2026_v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"/>
      <sheetName val="1. Обща информация"/>
      <sheetName val="2. Променливи"/>
      <sheetName val="3. Показатели за качество"/>
      <sheetName val="4. Отчет и прогн. потребление"/>
      <sheetName val="4.1. Фактурирани количества"/>
      <sheetName val="4.2. Продад. и закупени кол-ва"/>
      <sheetName val="5. Персонал"/>
      <sheetName val="6. Ел.Енергия"/>
      <sheetName val="7. Утайки от ПСОВ"/>
      <sheetName val="8. Ремонтна програма"/>
      <sheetName val="9.Инвестиционна програма"/>
      <sheetName val="10. Финансиране на ИП"/>
      <sheetName val="11. Амортиз. план"/>
      <sheetName val="11.1.Амортиз.нови активи"/>
      <sheetName val="11.2. ДА за периода"/>
      <sheetName val="12. Разходи"/>
      <sheetName val="12.1. Разходи изменение"/>
      <sheetName val="12.2.Нови дейности или обекти"/>
      <sheetName val="13. Соц. поносимост"/>
      <sheetName val="14. ОПР"/>
      <sheetName val="15. ОПП"/>
      <sheetName val="16. Необходими приходи"/>
      <sheetName val="17. РБА"/>
      <sheetName val="18. OK"/>
      <sheetName val="19. HB"/>
      <sheetName val="20.Цени "/>
      <sheetName val="Анализ (ТЧ)"/>
      <sheetName val="Анализ (ОЧ)"/>
      <sheetName val="Анализ (ИЧ)"/>
      <sheetName val="Лист1"/>
      <sheetName val="Лист2"/>
      <sheetName val="Лист3"/>
    </sheetNames>
    <sheetDataSet>
      <sheetData sheetId="0">
        <row r="12">
          <cell r="C12" t="str">
            <v>2020 г.</v>
          </cell>
        </row>
        <row r="13">
          <cell r="C13" t="str">
            <v>2021 г.</v>
          </cell>
        </row>
        <row r="14">
          <cell r="C14" t="str">
            <v>2022 г.</v>
          </cell>
        </row>
        <row r="15">
          <cell r="C15" t="str">
            <v>2023 г.</v>
          </cell>
        </row>
        <row r="16">
          <cell r="C16" t="str">
            <v>2024 г.</v>
          </cell>
        </row>
        <row r="17">
          <cell r="C17" t="str">
            <v>2025 г.</v>
          </cell>
        </row>
        <row r="18">
          <cell r="C18" t="str">
            <v>2026 г.</v>
          </cell>
        </row>
        <row r="81">
          <cell r="B81" t="str">
            <v xml:space="preserve">Дата: </v>
          </cell>
          <cell r="C81" t="str">
            <v xml:space="preserve">Гл. счетоводител/Фин.директор: </v>
          </cell>
          <cell r="D81" t="str">
            <v>..............................................</v>
          </cell>
        </row>
        <row r="82">
          <cell r="D82" t="str">
            <v>(подпис)</v>
          </cell>
        </row>
        <row r="85">
          <cell r="C85" t="str">
            <v xml:space="preserve">Управител/Изп.директор: </v>
          </cell>
          <cell r="D85" t="str">
            <v>.............................................</v>
          </cell>
        </row>
        <row r="86">
          <cell r="D86" t="str">
            <v>(подпис и печат)</v>
          </cell>
        </row>
      </sheetData>
      <sheetData sheetId="1">
        <row r="4">
          <cell r="A4" t="str">
            <v xml:space="preserve">на , гр. </v>
          </cell>
        </row>
        <row r="5">
          <cell r="A5" t="str">
            <v xml:space="preserve">ЕИК по БУЛСТАТ: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6"/>
  <sheetViews>
    <sheetView tabSelected="1" workbookViewId="0">
      <selection activeCell="C19" sqref="C19"/>
    </sheetView>
  </sheetViews>
  <sheetFormatPr defaultRowHeight="12.75"/>
  <cols>
    <col min="1" max="1" width="11"/>
    <col min="2" max="2" width="70"/>
    <col min="3" max="3" width="17.42578125" customWidth="1"/>
    <col min="4" max="4" width="12.28515625" customWidth="1"/>
    <col min="7" max="7" width="21.85546875" customWidth="1"/>
    <col min="8" max="8" width="11.7109375" bestFit="1" customWidth="1"/>
    <col min="9" max="9" width="20.140625" style="261" bestFit="1" customWidth="1"/>
    <col min="10" max="11" width="10.7109375" style="261" bestFit="1" customWidth="1"/>
    <col min="12" max="12" width="12.7109375" style="261" bestFit="1" customWidth="1"/>
  </cols>
  <sheetData>
    <row r="1" spans="1:7" ht="53.25" customHeight="1">
      <c r="A1" s="276" t="s">
        <v>0</v>
      </c>
      <c r="B1" s="276"/>
      <c r="C1" s="4" t="s">
        <v>31</v>
      </c>
    </row>
    <row r="2" spans="1:7" ht="15.75">
      <c r="A2" s="5" t="s">
        <v>1</v>
      </c>
      <c r="B2" s="6" t="s">
        <v>18</v>
      </c>
      <c r="C2" s="7">
        <v>7138751.5300000003</v>
      </c>
      <c r="D2" s="265" t="s">
        <v>137</v>
      </c>
    </row>
    <row r="3" spans="1:7" ht="15.75">
      <c r="A3" s="5" t="s">
        <v>2</v>
      </c>
      <c r="B3" s="6" t="s">
        <v>19</v>
      </c>
      <c r="C3" s="7">
        <v>7121131.8399999999</v>
      </c>
      <c r="D3" t="s">
        <v>135</v>
      </c>
    </row>
    <row r="4" spans="1:7" ht="15.75">
      <c r="A4" s="5" t="s">
        <v>3</v>
      </c>
      <c r="B4" s="6" t="s">
        <v>20</v>
      </c>
      <c r="C4" s="7">
        <v>1445546.08</v>
      </c>
      <c r="D4" t="s">
        <v>136</v>
      </c>
      <c r="G4" s="261"/>
    </row>
    <row r="5" spans="1:7" ht="31.5">
      <c r="A5" s="4" t="s">
        <v>4</v>
      </c>
      <c r="B5" s="267" t="s">
        <v>141</v>
      </c>
      <c r="C5" s="8">
        <v>4112863.34</v>
      </c>
      <c r="G5" s="261"/>
    </row>
    <row r="6" spans="1:7" ht="15.75">
      <c r="A6" s="5" t="s">
        <v>5</v>
      </c>
      <c r="B6" s="6" t="s">
        <v>21</v>
      </c>
      <c r="C6" s="7">
        <v>732968</v>
      </c>
      <c r="D6" t="s">
        <v>135</v>
      </c>
    </row>
    <row r="7" spans="1:7" ht="15.75">
      <c r="A7" s="4" t="s">
        <v>6</v>
      </c>
      <c r="B7" s="9" t="s">
        <v>22</v>
      </c>
      <c r="C7" s="8">
        <v>179042.08</v>
      </c>
      <c r="D7" s="265" t="s">
        <v>137</v>
      </c>
    </row>
    <row r="8" spans="1:7" ht="31.5">
      <c r="A8" s="4" t="s">
        <v>7</v>
      </c>
      <c r="B8" s="10" t="s">
        <v>23</v>
      </c>
      <c r="C8" s="8">
        <v>183016.61</v>
      </c>
      <c r="D8" t="s">
        <v>135</v>
      </c>
    </row>
    <row r="9" spans="1:7" ht="31.5">
      <c r="A9" s="4" t="s">
        <v>8</v>
      </c>
      <c r="B9" s="10" t="s">
        <v>24</v>
      </c>
      <c r="C9" s="8">
        <v>36138.65</v>
      </c>
      <c r="D9" t="s">
        <v>136</v>
      </c>
    </row>
    <row r="10" spans="1:7" ht="31.5">
      <c r="A10" s="4" t="s">
        <v>9</v>
      </c>
      <c r="B10" s="10" t="s">
        <v>25</v>
      </c>
      <c r="C10" s="8">
        <v>141893.79</v>
      </c>
      <c r="D10" t="s">
        <v>137</v>
      </c>
    </row>
    <row r="11" spans="1:7" ht="15.75">
      <c r="A11" s="5" t="s">
        <v>10</v>
      </c>
      <c r="B11" s="269" t="s">
        <v>26</v>
      </c>
      <c r="C11" s="7">
        <v>3086319</v>
      </c>
      <c r="D11" s="265" t="s">
        <v>139</v>
      </c>
    </row>
    <row r="12" spans="1:7" ht="31.5">
      <c r="A12" s="4" t="s">
        <v>11</v>
      </c>
      <c r="B12" s="268" t="s">
        <v>27</v>
      </c>
      <c r="C12" s="8">
        <v>174950.85</v>
      </c>
      <c r="D12" t="s">
        <v>135</v>
      </c>
    </row>
    <row r="13" spans="1:7" ht="15.75">
      <c r="A13" s="5" t="s">
        <v>12</v>
      </c>
      <c r="B13" s="269" t="s">
        <v>28</v>
      </c>
      <c r="C13" s="7">
        <v>135000</v>
      </c>
      <c r="D13" s="265" t="s">
        <v>137</v>
      </c>
    </row>
    <row r="14" spans="1:7" ht="15.75">
      <c r="A14" s="4" t="s">
        <v>13</v>
      </c>
      <c r="B14" s="270" t="s">
        <v>142</v>
      </c>
      <c r="C14" s="8">
        <v>481846</v>
      </c>
    </row>
    <row r="15" spans="1:7" ht="15.75">
      <c r="A15" s="5" t="s">
        <v>14</v>
      </c>
      <c r="B15" s="269" t="s">
        <v>29</v>
      </c>
      <c r="C15" s="7">
        <v>44685</v>
      </c>
      <c r="D15" t="s">
        <v>135</v>
      </c>
    </row>
    <row r="16" spans="1:7" ht="15.75">
      <c r="A16" s="4" t="s">
        <v>15</v>
      </c>
      <c r="B16" s="270" t="s">
        <v>143</v>
      </c>
      <c r="C16" s="8">
        <v>115625</v>
      </c>
    </row>
    <row r="17" spans="1:13" ht="15.75">
      <c r="A17" s="5" t="s">
        <v>16</v>
      </c>
      <c r="B17" s="6" t="s">
        <v>30</v>
      </c>
      <c r="C17" s="7">
        <v>8000</v>
      </c>
      <c r="D17" t="s">
        <v>136</v>
      </c>
    </row>
    <row r="18" spans="1:13" ht="14.25">
      <c r="A18" s="277" t="s">
        <v>17</v>
      </c>
      <c r="B18" s="277"/>
      <c r="C18" s="264">
        <f>SUM(C2:C17)</f>
        <v>25137777.769999996</v>
      </c>
    </row>
    <row r="19" spans="1:13">
      <c r="A19" s="259"/>
      <c r="B19" s="262" t="s">
        <v>138</v>
      </c>
      <c r="C19" s="263">
        <v>25137777.77</v>
      </c>
    </row>
    <row r="20" spans="1:13">
      <c r="A20" s="259"/>
      <c r="B20" s="259"/>
      <c r="C20" s="260"/>
    </row>
    <row r="21" spans="1:13">
      <c r="A21" s="259"/>
      <c r="B21" s="259"/>
      <c r="C21" s="260"/>
    </row>
    <row r="22" spans="1:13">
      <c r="A22" s="259"/>
      <c r="B22" s="259"/>
      <c r="C22" s="260"/>
      <c r="M22" s="275" t="s">
        <v>149</v>
      </c>
    </row>
    <row r="23" spans="1:13">
      <c r="A23" s="259"/>
      <c r="B23" s="259"/>
      <c r="C23" s="260"/>
    </row>
    <row r="24" spans="1:13" ht="51">
      <c r="A24" s="259"/>
      <c r="B24" s="259"/>
      <c r="C24" s="260"/>
      <c r="H24" s="266" t="s">
        <v>140</v>
      </c>
      <c r="I24" s="273">
        <v>4</v>
      </c>
      <c r="J24" s="273">
        <v>13</v>
      </c>
      <c r="K24" s="273">
        <v>15</v>
      </c>
      <c r="L24" s="271" t="s">
        <v>144</v>
      </c>
      <c r="M24" s="274" t="s">
        <v>145</v>
      </c>
    </row>
    <row r="25" spans="1:13">
      <c r="A25" s="259"/>
      <c r="B25" s="259"/>
      <c r="C25" s="260"/>
      <c r="M25" s="274"/>
    </row>
    <row r="26" spans="1:13">
      <c r="D26" s="188">
        <v>2</v>
      </c>
      <c r="E26" s="197" t="s">
        <v>108</v>
      </c>
      <c r="F26" s="190">
        <v>0.03</v>
      </c>
      <c r="G26" s="198" t="s">
        <v>56</v>
      </c>
      <c r="H26" s="261">
        <f>C2+C7+C10+C13</f>
        <v>7594687.4000000004</v>
      </c>
      <c r="I26" s="272">
        <f>(C5/(H26+H29))*H26</f>
        <v>1970540.9715068289</v>
      </c>
      <c r="J26" s="272">
        <f>(C14/(H26+H29+H30))*H26</f>
        <v>193236.68671205532</v>
      </c>
      <c r="K26" s="272">
        <f>(C16/(H26+H29+H30))*H26</f>
        <v>46369.570155363741</v>
      </c>
      <c r="L26" s="261">
        <f>SUM(H26:K26)</f>
        <v>9804834.6283742469</v>
      </c>
      <c r="M26" s="274">
        <f>L26/1000</f>
        <v>9804.8346283742467</v>
      </c>
    </row>
    <row r="27" spans="1:13">
      <c r="A27" s="1"/>
      <c r="D27" s="188">
        <v>3</v>
      </c>
      <c r="E27" s="197">
        <v>911301</v>
      </c>
      <c r="F27" s="202">
        <v>0.1</v>
      </c>
      <c r="G27" s="198" t="s">
        <v>58</v>
      </c>
      <c r="L27" s="261">
        <f t="shared" ref="L27:L30" si="0">SUM(H27:K27)</f>
        <v>0</v>
      </c>
      <c r="M27" s="274">
        <f t="shared" ref="M27:M30" si="1">L27/1000</f>
        <v>0</v>
      </c>
    </row>
    <row r="28" spans="1:13">
      <c r="A28" s="1"/>
      <c r="D28" s="204">
        <v>16</v>
      </c>
      <c r="E28" s="197" t="s">
        <v>120</v>
      </c>
      <c r="F28" s="202">
        <v>0.02</v>
      </c>
      <c r="G28" s="206" t="s">
        <v>78</v>
      </c>
      <c r="H28" s="261">
        <f>C4+C9+C17</f>
        <v>1489684.73</v>
      </c>
      <c r="L28" s="261">
        <f t="shared" si="0"/>
        <v>1489684.73</v>
      </c>
      <c r="M28" s="274">
        <f t="shared" si="1"/>
        <v>1489.6847299999999</v>
      </c>
    </row>
    <row r="29" spans="1:13">
      <c r="D29" s="204">
        <v>17</v>
      </c>
      <c r="E29" s="197" t="s">
        <v>121</v>
      </c>
      <c r="F29" s="202">
        <v>0.02</v>
      </c>
      <c r="G29" s="203" t="s">
        <v>79</v>
      </c>
      <c r="H29" s="261">
        <f>C3+C6+C8+C12+C15</f>
        <v>8256752.2999999998</v>
      </c>
      <c r="I29" s="272">
        <f>(C5/(H26+H29))*H29</f>
        <v>2142322.3684931709</v>
      </c>
      <c r="J29" s="272">
        <f>(C14/(H26+H29+H30))*H29</f>
        <v>210082.04464796564</v>
      </c>
      <c r="K29" s="272">
        <f>(C16/(H26+H29+H30))*H29</f>
        <v>50411.825380766946</v>
      </c>
      <c r="L29" s="261">
        <f t="shared" si="0"/>
        <v>10659568.538521903</v>
      </c>
      <c r="M29" s="274">
        <f t="shared" si="1"/>
        <v>10659.568538521902</v>
      </c>
    </row>
    <row r="30" spans="1:13" ht="48">
      <c r="A30" s="1"/>
      <c r="D30" s="204">
        <v>18</v>
      </c>
      <c r="E30" s="197" t="s">
        <v>122</v>
      </c>
      <c r="F30" s="202">
        <v>0.04</v>
      </c>
      <c r="G30" s="203" t="s">
        <v>80</v>
      </c>
      <c r="H30" s="261">
        <f>C11</f>
        <v>3086319</v>
      </c>
      <c r="J30" s="272">
        <f>(C14/(H26+H29+H30))*H30</f>
        <v>78527.268639979025</v>
      </c>
      <c r="K30" s="272">
        <f>(C16/(H26+H29+H30))*H30</f>
        <v>18843.604463869317</v>
      </c>
      <c r="L30" s="261">
        <f t="shared" si="0"/>
        <v>3183689.8731038482</v>
      </c>
      <c r="M30" s="274">
        <f t="shared" si="1"/>
        <v>3183.6898731038482</v>
      </c>
    </row>
    <row r="31" spans="1:13">
      <c r="A31" s="1"/>
      <c r="I31" s="261">
        <f>C5</f>
        <v>4112863.34</v>
      </c>
      <c r="J31" s="261">
        <f>C14</f>
        <v>481846</v>
      </c>
      <c r="K31" s="261">
        <f>C16</f>
        <v>115625</v>
      </c>
      <c r="M31" s="274"/>
    </row>
    <row r="32" spans="1:13">
      <c r="A32" s="1"/>
      <c r="I32" s="261">
        <f>I26+I29-I31</f>
        <v>0</v>
      </c>
      <c r="J32" s="261">
        <f>J26+J29+J30-J31</f>
        <v>0</v>
      </c>
      <c r="K32" s="261">
        <f>K26+K29+K30-K31</f>
        <v>0</v>
      </c>
      <c r="M32" s="274"/>
    </row>
    <row r="33" spans="1:13">
      <c r="A33" s="1"/>
      <c r="L33" s="261">
        <f>SUM(L26:L30)</f>
        <v>25137777.77</v>
      </c>
      <c r="M33" s="274">
        <f>SUM(M26:M32)</f>
        <v>25137.777769999997</v>
      </c>
    </row>
    <row r="34" spans="1:13">
      <c r="A34" s="1"/>
    </row>
    <row r="35" spans="1:13">
      <c r="A35" s="1"/>
      <c r="L35" s="261">
        <f>L33-C18</f>
        <v>0</v>
      </c>
    </row>
    <row r="36" spans="1:13">
      <c r="A36" s="1"/>
    </row>
    <row r="37" spans="1:13">
      <c r="A37" s="1"/>
    </row>
    <row r="39" spans="1:13">
      <c r="A39" s="2"/>
    </row>
    <row r="40" spans="1:13">
      <c r="A40" s="2"/>
      <c r="E40" t="s">
        <v>145</v>
      </c>
    </row>
    <row r="41" spans="1:13">
      <c r="A41" s="2"/>
    </row>
    <row r="42" spans="1:13">
      <c r="A42" s="2"/>
      <c r="D42" t="s">
        <v>146</v>
      </c>
      <c r="E42" s="261">
        <f>M28</f>
        <v>1489.6847299999999</v>
      </c>
    </row>
    <row r="43" spans="1:13">
      <c r="A43" s="2"/>
      <c r="D43" t="s">
        <v>147</v>
      </c>
      <c r="E43" s="261">
        <f>M29</f>
        <v>10659.568538521902</v>
      </c>
    </row>
    <row r="44" spans="1:13">
      <c r="A44" s="2"/>
      <c r="D44" t="s">
        <v>148</v>
      </c>
      <c r="E44" s="261">
        <f>M26+M30</f>
        <v>12988.524501478096</v>
      </c>
    </row>
    <row r="45" spans="1:13">
      <c r="E45" s="261"/>
    </row>
    <row r="46" spans="1:13">
      <c r="A46" s="3"/>
      <c r="D46" t="s">
        <v>144</v>
      </c>
      <c r="E46" s="261">
        <f>SUM(E42:E45)</f>
        <v>25137.777769999997</v>
      </c>
    </row>
  </sheetData>
  <mergeCells count="2">
    <mergeCell ref="A1:B1"/>
    <mergeCell ref="A18:B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2C338-B2CB-4CAE-861A-F83C98277231}">
  <sheetPr>
    <pageSetUpPr fitToPage="1"/>
  </sheetPr>
  <dimension ref="A1:CP193"/>
  <sheetViews>
    <sheetView topLeftCell="A109" workbookViewId="0">
      <selection activeCell="U128" activeCellId="3" sqref="G125:G126 N127 U112 U128"/>
    </sheetView>
  </sheetViews>
  <sheetFormatPr defaultColWidth="9.140625" defaultRowHeight="12.75"/>
  <cols>
    <col min="1" max="1" width="4.42578125" style="11" customWidth="1"/>
    <col min="2" max="2" width="9.42578125" style="12" customWidth="1"/>
    <col min="3" max="3" width="7.5703125" style="12" customWidth="1"/>
    <col min="4" max="4" width="38.42578125" style="12" customWidth="1"/>
    <col min="5" max="12" width="7.5703125" style="12" customWidth="1"/>
    <col min="13" max="13" width="7.5703125" style="13" customWidth="1"/>
    <col min="14" max="14" width="7.5703125" style="16" customWidth="1"/>
    <col min="15" max="15" width="7.5703125" style="13" customWidth="1"/>
    <col min="16" max="46" width="7.5703125" style="17" customWidth="1"/>
    <col min="47" max="47" width="10.140625" style="17" customWidth="1"/>
    <col min="48" max="16384" width="9.140625" style="17"/>
  </cols>
  <sheetData>
    <row r="1" spans="1:94" ht="21.75" customHeight="1">
      <c r="H1" s="13"/>
      <c r="I1" s="14"/>
      <c r="K1" s="15"/>
      <c r="P1" s="13"/>
      <c r="R1" s="13"/>
      <c r="S1" s="13"/>
      <c r="T1" s="13"/>
      <c r="U1" s="13"/>
      <c r="V1" s="13"/>
      <c r="W1" s="13"/>
      <c r="X1" s="13"/>
      <c r="Y1" s="18" t="s">
        <v>32</v>
      </c>
      <c r="Z1" s="13"/>
      <c r="AA1" s="13"/>
      <c r="AB1" s="13"/>
      <c r="AC1" s="13"/>
      <c r="AD1" s="13"/>
      <c r="AE1" s="13"/>
      <c r="AG1" s="13"/>
      <c r="AH1" s="13"/>
      <c r="AI1" s="13"/>
      <c r="AJ1" s="13"/>
      <c r="AK1" s="13"/>
      <c r="AL1" s="13"/>
      <c r="AO1" s="13"/>
      <c r="AP1" s="13"/>
      <c r="AQ1" s="13"/>
      <c r="AR1" s="13"/>
      <c r="AS1" s="13"/>
      <c r="AT1" s="18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</row>
    <row r="2" spans="1:94" ht="21.75" customHeight="1">
      <c r="A2" s="278" t="s">
        <v>33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</row>
    <row r="3" spans="1:94" ht="21.75" customHeight="1">
      <c r="A3" s="279" t="s">
        <v>34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</row>
    <row r="4" spans="1:94" ht="21.75" customHeight="1">
      <c r="A4" s="280" t="str">
        <f>'[1]1. Обща информация'!A4:D4</f>
        <v xml:space="preserve">на , гр. 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</row>
    <row r="5" spans="1:94" ht="21.75" customHeight="1">
      <c r="A5" s="280" t="str">
        <f>'[1]1. Обща информация'!A5:D5</f>
        <v xml:space="preserve">ЕИК по БУЛСТАТ: 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</row>
    <row r="6" spans="1:94" ht="21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</row>
    <row r="7" spans="1:94" ht="21.75" customHeight="1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</row>
    <row r="8" spans="1:94" s="13" customFormat="1" ht="21.75" customHeight="1" thickBot="1">
      <c r="A8" s="281" t="s">
        <v>35</v>
      </c>
      <c r="B8" s="283" t="s">
        <v>36</v>
      </c>
      <c r="C8" s="283" t="s">
        <v>37</v>
      </c>
      <c r="D8" s="281" t="s">
        <v>38</v>
      </c>
      <c r="E8" s="281" t="s">
        <v>39</v>
      </c>
      <c r="F8" s="285"/>
      <c r="G8" s="285"/>
      <c r="H8" s="285"/>
      <c r="I8" s="285"/>
      <c r="J8" s="285"/>
      <c r="K8" s="285"/>
      <c r="L8" s="281" t="s">
        <v>40</v>
      </c>
      <c r="M8" s="285"/>
      <c r="N8" s="285"/>
      <c r="O8" s="285"/>
      <c r="P8" s="285"/>
      <c r="Q8" s="285"/>
      <c r="R8" s="286"/>
      <c r="S8" s="281" t="s">
        <v>41</v>
      </c>
      <c r="T8" s="285"/>
      <c r="U8" s="285"/>
      <c r="V8" s="285"/>
      <c r="W8" s="285"/>
      <c r="X8" s="285"/>
      <c r="Y8" s="286"/>
      <c r="Z8" s="281" t="s">
        <v>42</v>
      </c>
      <c r="AA8" s="285"/>
      <c r="AB8" s="285"/>
      <c r="AC8" s="285"/>
      <c r="AD8" s="285"/>
      <c r="AE8" s="285"/>
      <c r="AF8" s="286"/>
      <c r="AG8" s="281" t="s">
        <v>43</v>
      </c>
      <c r="AH8" s="285"/>
      <c r="AI8" s="285"/>
      <c r="AJ8" s="285"/>
      <c r="AK8" s="285"/>
      <c r="AL8" s="285"/>
      <c r="AM8" s="286"/>
      <c r="AN8" s="287" t="s">
        <v>44</v>
      </c>
      <c r="AO8" s="288"/>
      <c r="AP8" s="288"/>
      <c r="AQ8" s="288"/>
      <c r="AR8" s="288"/>
      <c r="AS8" s="288"/>
      <c r="AT8" s="289"/>
    </row>
    <row r="9" spans="1:94" s="13" customFormat="1" ht="21.75" customHeight="1" thickBot="1">
      <c r="A9" s="282"/>
      <c r="B9" s="284"/>
      <c r="C9" s="284"/>
      <c r="D9" s="282"/>
      <c r="E9" s="20" t="str">
        <f>'[1]Приложение '!C12</f>
        <v>2020 г.</v>
      </c>
      <c r="F9" s="21" t="str">
        <f>'[1]Приложение '!C13</f>
        <v>2021 г.</v>
      </c>
      <c r="G9" s="22" t="str">
        <f>'[1]Приложение '!C14</f>
        <v>2022 г.</v>
      </c>
      <c r="H9" s="22" t="str">
        <f>'[1]Приложение '!C15</f>
        <v>2023 г.</v>
      </c>
      <c r="I9" s="22" t="str">
        <f>'[1]Приложение '!C16</f>
        <v>2024 г.</v>
      </c>
      <c r="J9" s="22" t="str">
        <f>'[1]Приложение '!C17</f>
        <v>2025 г.</v>
      </c>
      <c r="K9" s="23" t="str">
        <f>'[1]Приложение '!C18</f>
        <v>2026 г.</v>
      </c>
      <c r="L9" s="24" t="str">
        <f t="shared" ref="L9:AM9" si="0">E9</f>
        <v>2020 г.</v>
      </c>
      <c r="M9" s="25" t="str">
        <f t="shared" si="0"/>
        <v>2021 г.</v>
      </c>
      <c r="N9" s="22" t="str">
        <f t="shared" si="0"/>
        <v>2022 г.</v>
      </c>
      <c r="O9" s="22" t="str">
        <f t="shared" si="0"/>
        <v>2023 г.</v>
      </c>
      <c r="P9" s="22" t="str">
        <f t="shared" si="0"/>
        <v>2024 г.</v>
      </c>
      <c r="Q9" s="22" t="str">
        <f t="shared" si="0"/>
        <v>2025 г.</v>
      </c>
      <c r="R9" s="23" t="str">
        <f t="shared" si="0"/>
        <v>2026 г.</v>
      </c>
      <c r="S9" s="24" t="str">
        <f t="shared" si="0"/>
        <v>2020 г.</v>
      </c>
      <c r="T9" s="25" t="str">
        <f t="shared" si="0"/>
        <v>2021 г.</v>
      </c>
      <c r="U9" s="22" t="str">
        <f t="shared" si="0"/>
        <v>2022 г.</v>
      </c>
      <c r="V9" s="22" t="str">
        <f t="shared" si="0"/>
        <v>2023 г.</v>
      </c>
      <c r="W9" s="22" t="str">
        <f t="shared" si="0"/>
        <v>2024 г.</v>
      </c>
      <c r="X9" s="22" t="str">
        <f t="shared" si="0"/>
        <v>2025 г.</v>
      </c>
      <c r="Y9" s="26" t="str">
        <f t="shared" si="0"/>
        <v>2026 г.</v>
      </c>
      <c r="Z9" s="24" t="str">
        <f t="shared" si="0"/>
        <v>2020 г.</v>
      </c>
      <c r="AA9" s="25" t="str">
        <f t="shared" si="0"/>
        <v>2021 г.</v>
      </c>
      <c r="AB9" s="22" t="str">
        <f t="shared" si="0"/>
        <v>2022 г.</v>
      </c>
      <c r="AC9" s="22" t="str">
        <f t="shared" si="0"/>
        <v>2023 г.</v>
      </c>
      <c r="AD9" s="22" t="str">
        <f t="shared" si="0"/>
        <v>2024 г.</v>
      </c>
      <c r="AE9" s="22" t="str">
        <f t="shared" si="0"/>
        <v>2025 г.</v>
      </c>
      <c r="AF9" s="26" t="str">
        <f t="shared" si="0"/>
        <v>2026 г.</v>
      </c>
      <c r="AG9" s="24" t="str">
        <f t="shared" si="0"/>
        <v>2020 г.</v>
      </c>
      <c r="AH9" s="25" t="str">
        <f t="shared" si="0"/>
        <v>2021 г.</v>
      </c>
      <c r="AI9" s="22" t="str">
        <f t="shared" si="0"/>
        <v>2022 г.</v>
      </c>
      <c r="AJ9" s="22" t="str">
        <f t="shared" si="0"/>
        <v>2023 г.</v>
      </c>
      <c r="AK9" s="22" t="str">
        <f t="shared" si="0"/>
        <v>2024 г.</v>
      </c>
      <c r="AL9" s="22" t="str">
        <f t="shared" si="0"/>
        <v>2025 г.</v>
      </c>
      <c r="AM9" s="26" t="str">
        <f t="shared" si="0"/>
        <v>2026 г.</v>
      </c>
      <c r="AN9" s="24" t="str">
        <f t="shared" ref="AN9:AT9" si="1">S9</f>
        <v>2020 г.</v>
      </c>
      <c r="AO9" s="25" t="str">
        <f t="shared" si="1"/>
        <v>2021 г.</v>
      </c>
      <c r="AP9" s="22" t="str">
        <f t="shared" si="1"/>
        <v>2022 г.</v>
      </c>
      <c r="AQ9" s="22" t="str">
        <f t="shared" si="1"/>
        <v>2023 г.</v>
      </c>
      <c r="AR9" s="22" t="str">
        <f t="shared" si="1"/>
        <v>2024 г.</v>
      </c>
      <c r="AS9" s="22" t="str">
        <f t="shared" si="1"/>
        <v>2025 г.</v>
      </c>
      <c r="AT9" s="26" t="str">
        <f t="shared" si="1"/>
        <v>2026 г.</v>
      </c>
    </row>
    <row r="10" spans="1:94" s="31" customFormat="1" ht="21.75" customHeight="1" thickBot="1">
      <c r="A10" s="27" t="s">
        <v>45</v>
      </c>
      <c r="B10" s="27"/>
      <c r="C10" s="27"/>
      <c r="D10" s="28" t="s">
        <v>46</v>
      </c>
      <c r="E10" s="29" t="s">
        <v>47</v>
      </c>
      <c r="F10" s="290" t="s">
        <v>48</v>
      </c>
      <c r="G10" s="291"/>
      <c r="H10" s="291"/>
      <c r="I10" s="291"/>
      <c r="J10" s="291"/>
      <c r="K10" s="292"/>
      <c r="L10" s="29" t="s">
        <v>47</v>
      </c>
      <c r="M10" s="290" t="s">
        <v>48</v>
      </c>
      <c r="N10" s="291"/>
      <c r="O10" s="291"/>
      <c r="P10" s="291"/>
      <c r="Q10" s="291"/>
      <c r="R10" s="292"/>
      <c r="S10" s="29" t="s">
        <v>47</v>
      </c>
      <c r="T10" s="290" t="s">
        <v>48</v>
      </c>
      <c r="U10" s="291"/>
      <c r="V10" s="291"/>
      <c r="W10" s="291"/>
      <c r="X10" s="291"/>
      <c r="Y10" s="292"/>
      <c r="Z10" s="29" t="s">
        <v>47</v>
      </c>
      <c r="AA10" s="290" t="s">
        <v>48</v>
      </c>
      <c r="AB10" s="291"/>
      <c r="AC10" s="291"/>
      <c r="AD10" s="291"/>
      <c r="AE10" s="291"/>
      <c r="AF10" s="292"/>
      <c r="AG10" s="29" t="s">
        <v>47</v>
      </c>
      <c r="AH10" s="290" t="s">
        <v>48</v>
      </c>
      <c r="AI10" s="291"/>
      <c r="AJ10" s="291"/>
      <c r="AK10" s="291"/>
      <c r="AL10" s="291"/>
      <c r="AM10" s="292"/>
      <c r="AN10" s="29" t="s">
        <v>47</v>
      </c>
      <c r="AO10" s="290" t="s">
        <v>48</v>
      </c>
      <c r="AP10" s="291"/>
      <c r="AQ10" s="291"/>
      <c r="AR10" s="291"/>
      <c r="AS10" s="291"/>
      <c r="AT10" s="292"/>
      <c r="AU10" s="30"/>
    </row>
    <row r="11" spans="1:94" s="15" customFormat="1" ht="21.75" customHeight="1" thickBot="1">
      <c r="A11" s="32" t="s">
        <v>49</v>
      </c>
      <c r="B11" s="33"/>
      <c r="C11" s="33"/>
      <c r="D11" s="33" t="s">
        <v>50</v>
      </c>
      <c r="E11" s="34">
        <f t="shared" ref="E11:AT11" si="2">E12+E15+E18+E30+E45+E50+SUM(E54:E59)</f>
        <v>1440</v>
      </c>
      <c r="F11" s="35">
        <f t="shared" si="2"/>
        <v>642</v>
      </c>
      <c r="G11" s="36">
        <f t="shared" si="2"/>
        <v>56</v>
      </c>
      <c r="H11" s="36">
        <f t="shared" si="2"/>
        <v>188</v>
      </c>
      <c r="I11" s="36">
        <f t="shared" si="2"/>
        <v>169</v>
      </c>
      <c r="J11" s="36">
        <f t="shared" si="2"/>
        <v>164</v>
      </c>
      <c r="K11" s="37">
        <f t="shared" si="2"/>
        <v>166</v>
      </c>
      <c r="L11" s="34">
        <f t="shared" si="2"/>
        <v>68</v>
      </c>
      <c r="M11" s="35">
        <f t="shared" si="2"/>
        <v>4</v>
      </c>
      <c r="N11" s="36">
        <f t="shared" si="2"/>
        <v>5</v>
      </c>
      <c r="O11" s="36">
        <f t="shared" si="2"/>
        <v>29</v>
      </c>
      <c r="P11" s="36">
        <f t="shared" si="2"/>
        <v>314</v>
      </c>
      <c r="Q11" s="36">
        <f t="shared" si="2"/>
        <v>44</v>
      </c>
      <c r="R11" s="37">
        <f t="shared" si="2"/>
        <v>31</v>
      </c>
      <c r="S11" s="34">
        <f t="shared" si="2"/>
        <v>62</v>
      </c>
      <c r="T11" s="35">
        <f t="shared" si="2"/>
        <v>0</v>
      </c>
      <c r="U11" s="36">
        <f t="shared" si="2"/>
        <v>4</v>
      </c>
      <c r="V11" s="36">
        <f t="shared" si="2"/>
        <v>12</v>
      </c>
      <c r="W11" s="36">
        <f t="shared" si="2"/>
        <v>60</v>
      </c>
      <c r="X11" s="36">
        <f t="shared" si="2"/>
        <v>33</v>
      </c>
      <c r="Y11" s="38">
        <f t="shared" si="2"/>
        <v>19</v>
      </c>
      <c r="Z11" s="34">
        <f t="shared" ref="Z11:AF11" si="3">Z12+Z15+Z18+Z30+Z45+Z50+SUM(Z54:Z59)</f>
        <v>0</v>
      </c>
      <c r="AA11" s="35">
        <f t="shared" si="3"/>
        <v>0</v>
      </c>
      <c r="AB11" s="36">
        <f t="shared" si="3"/>
        <v>0</v>
      </c>
      <c r="AC11" s="36">
        <f t="shared" si="3"/>
        <v>0</v>
      </c>
      <c r="AD11" s="36">
        <f t="shared" si="3"/>
        <v>0</v>
      </c>
      <c r="AE11" s="36">
        <f t="shared" si="3"/>
        <v>0</v>
      </c>
      <c r="AF11" s="38">
        <f t="shared" si="3"/>
        <v>0</v>
      </c>
      <c r="AG11" s="34">
        <f t="shared" ref="AG11:AM11" si="4">AG12+AG15+AG18+AG30+AG45+AG50+SUM(AG54:AG59)</f>
        <v>0</v>
      </c>
      <c r="AH11" s="35">
        <f t="shared" si="4"/>
        <v>0</v>
      </c>
      <c r="AI11" s="36">
        <f t="shared" si="4"/>
        <v>0</v>
      </c>
      <c r="AJ11" s="36">
        <f t="shared" si="4"/>
        <v>0</v>
      </c>
      <c r="AK11" s="36">
        <f t="shared" si="4"/>
        <v>0</v>
      </c>
      <c r="AL11" s="36">
        <f t="shared" si="4"/>
        <v>0</v>
      </c>
      <c r="AM11" s="37">
        <f t="shared" si="4"/>
        <v>0</v>
      </c>
      <c r="AN11" s="34">
        <f t="shared" si="2"/>
        <v>0</v>
      </c>
      <c r="AO11" s="35">
        <f>AO12+AO15+AO18+AO30+AO45+AO50+SUM(AO54:AO59)</f>
        <v>0</v>
      </c>
      <c r="AP11" s="36">
        <f t="shared" si="2"/>
        <v>0</v>
      </c>
      <c r="AQ11" s="36">
        <f t="shared" si="2"/>
        <v>0</v>
      </c>
      <c r="AR11" s="36">
        <f t="shared" si="2"/>
        <v>0</v>
      </c>
      <c r="AS11" s="36">
        <f t="shared" si="2"/>
        <v>0</v>
      </c>
      <c r="AT11" s="38">
        <f t="shared" si="2"/>
        <v>0</v>
      </c>
      <c r="AU11" s="39"/>
      <c r="AV11" s="30"/>
    </row>
    <row r="12" spans="1:94" s="31" customFormat="1" ht="21.75" customHeight="1">
      <c r="A12" s="40">
        <v>1</v>
      </c>
      <c r="B12" s="40">
        <v>201</v>
      </c>
      <c r="C12" s="41">
        <v>0</v>
      </c>
      <c r="D12" s="42" t="s">
        <v>51</v>
      </c>
      <c r="E12" s="43">
        <f>SUM(E13:E14)</f>
        <v>0</v>
      </c>
      <c r="F12" s="44">
        <f>SUM(F13:F14)</f>
        <v>0</v>
      </c>
      <c r="G12" s="45">
        <f>SUM(G13:G14)</f>
        <v>0</v>
      </c>
      <c r="H12" s="45">
        <f>SUM(H13:H14)</f>
        <v>0</v>
      </c>
      <c r="I12" s="45">
        <f t="shared" ref="I12:K12" si="5">SUM(I13:I14)</f>
        <v>0</v>
      </c>
      <c r="J12" s="45">
        <f t="shared" si="5"/>
        <v>0</v>
      </c>
      <c r="K12" s="46">
        <f t="shared" si="5"/>
        <v>0</v>
      </c>
      <c r="L12" s="43">
        <f>SUM(L13:L14)</f>
        <v>0</v>
      </c>
      <c r="M12" s="44">
        <f>SUM(M13:M14)</f>
        <v>0</v>
      </c>
      <c r="N12" s="45">
        <f>SUM(N13:N14)</f>
        <v>0</v>
      </c>
      <c r="O12" s="45">
        <f>SUM(O13:O14)</f>
        <v>0</v>
      </c>
      <c r="P12" s="45">
        <f t="shared" ref="P12:R12" si="6">SUM(P13:P14)</f>
        <v>0</v>
      </c>
      <c r="Q12" s="45">
        <f t="shared" si="6"/>
        <v>0</v>
      </c>
      <c r="R12" s="46">
        <f t="shared" si="6"/>
        <v>0</v>
      </c>
      <c r="S12" s="43">
        <f>SUM(S13:S14)</f>
        <v>0</v>
      </c>
      <c r="T12" s="44">
        <f>SUM(T13:T14)</f>
        <v>0</v>
      </c>
      <c r="U12" s="45">
        <f>SUM(U13:U14)</f>
        <v>0</v>
      </c>
      <c r="V12" s="45">
        <f>SUM(V13:V14)</f>
        <v>0</v>
      </c>
      <c r="W12" s="45">
        <f t="shared" ref="W12:Y12" si="7">SUM(W13:W14)</f>
        <v>0</v>
      </c>
      <c r="X12" s="45">
        <f t="shared" si="7"/>
        <v>0</v>
      </c>
      <c r="Y12" s="47">
        <f t="shared" si="7"/>
        <v>0</v>
      </c>
      <c r="Z12" s="43">
        <f>SUM(Z13:Z14)</f>
        <v>0</v>
      </c>
      <c r="AA12" s="44">
        <f>SUM(AA13:AA14)</f>
        <v>0</v>
      </c>
      <c r="AB12" s="45">
        <f>SUM(AB13:AB14)</f>
        <v>0</v>
      </c>
      <c r="AC12" s="45">
        <f>SUM(AC13:AC14)</f>
        <v>0</v>
      </c>
      <c r="AD12" s="45">
        <f t="shared" ref="AD12:AF12" si="8">SUM(AD13:AD14)</f>
        <v>0</v>
      </c>
      <c r="AE12" s="45">
        <f t="shared" si="8"/>
        <v>0</v>
      </c>
      <c r="AF12" s="47">
        <f t="shared" si="8"/>
        <v>0</v>
      </c>
      <c r="AG12" s="43">
        <f>SUM(AG13:AG14)</f>
        <v>0</v>
      </c>
      <c r="AH12" s="44">
        <f>SUM(AH13:AH14)</f>
        <v>0</v>
      </c>
      <c r="AI12" s="45">
        <f>SUM(AI13:AI14)</f>
        <v>0</v>
      </c>
      <c r="AJ12" s="45">
        <f>SUM(AJ13:AJ14)</f>
        <v>0</v>
      </c>
      <c r="AK12" s="45">
        <f t="shared" ref="AK12:AM12" si="9">SUM(AK13:AK14)</f>
        <v>0</v>
      </c>
      <c r="AL12" s="45">
        <f t="shared" si="9"/>
        <v>0</v>
      </c>
      <c r="AM12" s="46">
        <f t="shared" si="9"/>
        <v>0</v>
      </c>
      <c r="AN12" s="43">
        <f>SUM(AN13:AN14)</f>
        <v>0</v>
      </c>
      <c r="AO12" s="48"/>
      <c r="AP12" s="49"/>
      <c r="AQ12" s="49"/>
      <c r="AR12" s="49"/>
      <c r="AS12" s="49"/>
      <c r="AT12" s="50"/>
      <c r="AU12" s="51"/>
    </row>
    <row r="13" spans="1:94" s="15" customFormat="1" ht="21.75" customHeight="1">
      <c r="A13" s="52"/>
      <c r="B13" s="53">
        <v>20101</v>
      </c>
      <c r="C13" s="54">
        <v>0</v>
      </c>
      <c r="D13" s="55" t="s">
        <v>52</v>
      </c>
      <c r="E13" s="56"/>
      <c r="F13" s="57"/>
      <c r="G13" s="58"/>
      <c r="H13" s="58"/>
      <c r="I13" s="58"/>
      <c r="J13" s="58"/>
      <c r="K13" s="59"/>
      <c r="L13" s="56"/>
      <c r="M13" s="57"/>
      <c r="N13" s="58"/>
      <c r="O13" s="58"/>
      <c r="P13" s="58"/>
      <c r="Q13" s="58"/>
      <c r="R13" s="59"/>
      <c r="S13" s="56"/>
      <c r="T13" s="57"/>
      <c r="U13" s="58"/>
      <c r="V13" s="58"/>
      <c r="W13" s="58"/>
      <c r="X13" s="58"/>
      <c r="Y13" s="60"/>
      <c r="Z13" s="56"/>
      <c r="AA13" s="57"/>
      <c r="AB13" s="58"/>
      <c r="AC13" s="58"/>
      <c r="AD13" s="58"/>
      <c r="AE13" s="58"/>
      <c r="AF13" s="60"/>
      <c r="AG13" s="56"/>
      <c r="AH13" s="57"/>
      <c r="AI13" s="58"/>
      <c r="AJ13" s="58"/>
      <c r="AK13" s="58"/>
      <c r="AL13" s="58"/>
      <c r="AM13" s="59"/>
      <c r="AN13" s="56"/>
      <c r="AO13" s="61"/>
      <c r="AP13" s="62"/>
      <c r="AQ13" s="62"/>
      <c r="AR13" s="62"/>
      <c r="AS13" s="62"/>
      <c r="AT13" s="63"/>
      <c r="AU13" s="64"/>
    </row>
    <row r="14" spans="1:94" s="15" customFormat="1" ht="21.75" customHeight="1">
      <c r="A14" s="52"/>
      <c r="B14" s="53">
        <v>20102</v>
      </c>
      <c r="C14" s="54">
        <v>0</v>
      </c>
      <c r="D14" s="65" t="s">
        <v>53</v>
      </c>
      <c r="E14" s="56"/>
      <c r="F14" s="57"/>
      <c r="G14" s="58"/>
      <c r="H14" s="58"/>
      <c r="I14" s="58"/>
      <c r="J14" s="58"/>
      <c r="K14" s="59"/>
      <c r="L14" s="56"/>
      <c r="M14" s="57"/>
      <c r="N14" s="58"/>
      <c r="O14" s="58"/>
      <c r="P14" s="58"/>
      <c r="Q14" s="58"/>
      <c r="R14" s="59"/>
      <c r="S14" s="56"/>
      <c r="T14" s="57"/>
      <c r="U14" s="58"/>
      <c r="V14" s="58"/>
      <c r="W14" s="58"/>
      <c r="X14" s="58"/>
      <c r="Y14" s="60"/>
      <c r="Z14" s="56"/>
      <c r="AA14" s="57"/>
      <c r="AB14" s="58"/>
      <c r="AC14" s="58"/>
      <c r="AD14" s="58"/>
      <c r="AE14" s="58"/>
      <c r="AF14" s="60"/>
      <c r="AG14" s="56"/>
      <c r="AH14" s="57"/>
      <c r="AI14" s="58"/>
      <c r="AJ14" s="58"/>
      <c r="AK14" s="58"/>
      <c r="AL14" s="58"/>
      <c r="AM14" s="59"/>
      <c r="AN14" s="56"/>
      <c r="AO14" s="61"/>
      <c r="AP14" s="62"/>
      <c r="AQ14" s="62"/>
      <c r="AR14" s="62"/>
      <c r="AS14" s="62"/>
      <c r="AT14" s="63"/>
      <c r="AU14" s="30"/>
    </row>
    <row r="15" spans="1:94" s="31" customFormat="1" ht="21.75" customHeight="1">
      <c r="A15" s="66">
        <v>2</v>
      </c>
      <c r="B15" s="67">
        <v>202</v>
      </c>
      <c r="C15" s="68">
        <v>0.03</v>
      </c>
      <c r="D15" s="69" t="s">
        <v>54</v>
      </c>
      <c r="E15" s="70">
        <f>SUM(E16:E17)</f>
        <v>3</v>
      </c>
      <c r="F15" s="71">
        <f>SUM(F16:F17)</f>
        <v>4</v>
      </c>
      <c r="G15" s="72">
        <f t="shared" ref="G15:AN15" si="10">SUM(G16:G17)</f>
        <v>17</v>
      </c>
      <c r="H15" s="72">
        <f t="shared" si="10"/>
        <v>0</v>
      </c>
      <c r="I15" s="72">
        <f t="shared" si="10"/>
        <v>0</v>
      </c>
      <c r="J15" s="72">
        <f t="shared" si="10"/>
        <v>4</v>
      </c>
      <c r="K15" s="73">
        <f t="shared" si="10"/>
        <v>64</v>
      </c>
      <c r="L15" s="70">
        <f t="shared" si="10"/>
        <v>0</v>
      </c>
      <c r="M15" s="71">
        <f t="shared" si="10"/>
        <v>0</v>
      </c>
      <c r="N15" s="72">
        <f t="shared" si="10"/>
        <v>0</v>
      </c>
      <c r="O15" s="72">
        <f t="shared" si="10"/>
        <v>0</v>
      </c>
      <c r="P15" s="72">
        <f t="shared" si="10"/>
        <v>0</v>
      </c>
      <c r="Q15" s="72">
        <f t="shared" si="10"/>
        <v>0</v>
      </c>
      <c r="R15" s="73">
        <f t="shared" si="10"/>
        <v>0</v>
      </c>
      <c r="S15" s="70">
        <f t="shared" si="10"/>
        <v>0</v>
      </c>
      <c r="T15" s="71">
        <f t="shared" si="10"/>
        <v>0</v>
      </c>
      <c r="U15" s="72">
        <f t="shared" si="10"/>
        <v>0</v>
      </c>
      <c r="V15" s="72">
        <f t="shared" si="10"/>
        <v>0</v>
      </c>
      <c r="W15" s="72">
        <f t="shared" si="10"/>
        <v>0</v>
      </c>
      <c r="X15" s="72">
        <f t="shared" si="10"/>
        <v>0</v>
      </c>
      <c r="Y15" s="74">
        <f t="shared" si="10"/>
        <v>0</v>
      </c>
      <c r="Z15" s="70">
        <f t="shared" si="10"/>
        <v>0</v>
      </c>
      <c r="AA15" s="71">
        <f t="shared" si="10"/>
        <v>0</v>
      </c>
      <c r="AB15" s="72">
        <f t="shared" si="10"/>
        <v>0</v>
      </c>
      <c r="AC15" s="72">
        <f t="shared" si="10"/>
        <v>0</v>
      </c>
      <c r="AD15" s="72">
        <f t="shared" si="10"/>
        <v>0</v>
      </c>
      <c r="AE15" s="72">
        <f t="shared" si="10"/>
        <v>0</v>
      </c>
      <c r="AF15" s="74">
        <f t="shared" si="10"/>
        <v>0</v>
      </c>
      <c r="AG15" s="70">
        <f>SUM(AG16:AG17)</f>
        <v>0</v>
      </c>
      <c r="AH15" s="71">
        <f>SUM(AH16:AH17)</f>
        <v>0</v>
      </c>
      <c r="AI15" s="72">
        <f t="shared" ref="AI15:AM15" si="11">SUM(AI16:AI17)</f>
        <v>0</v>
      </c>
      <c r="AJ15" s="72">
        <f t="shared" si="11"/>
        <v>0</v>
      </c>
      <c r="AK15" s="72">
        <f t="shared" si="11"/>
        <v>0</v>
      </c>
      <c r="AL15" s="72">
        <f t="shared" si="11"/>
        <v>0</v>
      </c>
      <c r="AM15" s="73">
        <f t="shared" si="11"/>
        <v>0</v>
      </c>
      <c r="AN15" s="70">
        <f t="shared" si="10"/>
        <v>0</v>
      </c>
      <c r="AO15" s="61"/>
      <c r="AP15" s="62"/>
      <c r="AQ15" s="62"/>
      <c r="AR15" s="62"/>
      <c r="AS15" s="62"/>
      <c r="AT15" s="63"/>
    </row>
    <row r="16" spans="1:94" s="13" customFormat="1" ht="21.75" customHeight="1">
      <c r="A16" s="75"/>
      <c r="B16" s="76">
        <v>20201</v>
      </c>
      <c r="C16" s="77">
        <v>0.03</v>
      </c>
      <c r="D16" s="78" t="s">
        <v>55</v>
      </c>
      <c r="E16" s="56"/>
      <c r="F16" s="57">
        <v>1</v>
      </c>
      <c r="G16" s="58">
        <v>17</v>
      </c>
      <c r="H16" s="58"/>
      <c r="I16" s="58"/>
      <c r="J16" s="58"/>
      <c r="K16" s="59">
        <v>10</v>
      </c>
      <c r="L16" s="56"/>
      <c r="M16" s="57"/>
      <c r="N16" s="58"/>
      <c r="O16" s="58"/>
      <c r="P16" s="58"/>
      <c r="Q16" s="58"/>
      <c r="R16" s="59"/>
      <c r="S16" s="56"/>
      <c r="T16" s="57"/>
      <c r="U16" s="58"/>
      <c r="V16" s="58"/>
      <c r="W16" s="58"/>
      <c r="X16" s="58"/>
      <c r="Y16" s="60"/>
      <c r="Z16" s="56"/>
      <c r="AA16" s="57"/>
      <c r="AB16" s="58"/>
      <c r="AC16" s="58"/>
      <c r="AD16" s="58"/>
      <c r="AE16" s="58"/>
      <c r="AF16" s="60"/>
      <c r="AG16" s="56"/>
      <c r="AH16" s="57"/>
      <c r="AI16" s="58"/>
      <c r="AJ16" s="58"/>
      <c r="AK16" s="58"/>
      <c r="AL16" s="58"/>
      <c r="AM16" s="59"/>
      <c r="AN16" s="56"/>
      <c r="AO16" s="61"/>
      <c r="AP16" s="62"/>
      <c r="AQ16" s="62"/>
      <c r="AR16" s="62"/>
      <c r="AS16" s="62"/>
      <c r="AT16" s="63"/>
      <c r="AU16" s="30"/>
    </row>
    <row r="17" spans="1:47" s="13" customFormat="1" ht="21.75" customHeight="1">
      <c r="A17" s="75"/>
      <c r="B17" s="76">
        <v>20202</v>
      </c>
      <c r="C17" s="77">
        <v>0.03</v>
      </c>
      <c r="D17" s="78" t="s">
        <v>56</v>
      </c>
      <c r="E17" s="56">
        <v>3</v>
      </c>
      <c r="F17" s="57">
        <v>3</v>
      </c>
      <c r="G17" s="58"/>
      <c r="H17" s="58"/>
      <c r="I17" s="58"/>
      <c r="J17" s="58">
        <v>4</v>
      </c>
      <c r="K17" s="59">
        <v>54</v>
      </c>
      <c r="L17" s="56"/>
      <c r="M17" s="57"/>
      <c r="N17" s="58"/>
      <c r="O17" s="58"/>
      <c r="P17" s="58"/>
      <c r="Q17" s="58"/>
      <c r="R17" s="59"/>
      <c r="S17" s="56"/>
      <c r="T17" s="57"/>
      <c r="U17" s="58"/>
      <c r="V17" s="58"/>
      <c r="W17" s="58"/>
      <c r="X17" s="58"/>
      <c r="Y17" s="60"/>
      <c r="Z17" s="56"/>
      <c r="AA17" s="57"/>
      <c r="AB17" s="58"/>
      <c r="AC17" s="58"/>
      <c r="AD17" s="58"/>
      <c r="AE17" s="58"/>
      <c r="AF17" s="60"/>
      <c r="AG17" s="56"/>
      <c r="AH17" s="57"/>
      <c r="AI17" s="58"/>
      <c r="AJ17" s="58"/>
      <c r="AK17" s="58"/>
      <c r="AL17" s="58"/>
      <c r="AM17" s="59"/>
      <c r="AN17" s="56"/>
      <c r="AO17" s="61"/>
      <c r="AP17" s="62"/>
      <c r="AQ17" s="62"/>
      <c r="AR17" s="62"/>
      <c r="AS17" s="62"/>
      <c r="AT17" s="63"/>
      <c r="AU17" s="30"/>
    </row>
    <row r="18" spans="1:47" s="31" customFormat="1" ht="21.75" customHeight="1">
      <c r="A18" s="66">
        <v>3</v>
      </c>
      <c r="B18" s="67">
        <v>203</v>
      </c>
      <c r="C18" s="68"/>
      <c r="D18" s="79" t="s">
        <v>57</v>
      </c>
      <c r="E18" s="70">
        <f t="shared" ref="E18:AN18" si="12">SUM(E19:E29)-E22-E25</f>
        <v>660</v>
      </c>
      <c r="F18" s="71">
        <f t="shared" si="12"/>
        <v>606</v>
      </c>
      <c r="G18" s="72">
        <f>SUM(G19:G29)-G22-G25</f>
        <v>25</v>
      </c>
      <c r="H18" s="72">
        <f t="shared" si="12"/>
        <v>164</v>
      </c>
      <c r="I18" s="72">
        <f t="shared" si="12"/>
        <v>95</v>
      </c>
      <c r="J18" s="72">
        <f t="shared" si="12"/>
        <v>110</v>
      </c>
      <c r="K18" s="73">
        <f t="shared" si="12"/>
        <v>64</v>
      </c>
      <c r="L18" s="70">
        <f t="shared" si="12"/>
        <v>13</v>
      </c>
      <c r="M18" s="71">
        <f t="shared" si="12"/>
        <v>0</v>
      </c>
      <c r="N18" s="72">
        <f t="shared" si="12"/>
        <v>0</v>
      </c>
      <c r="O18" s="72">
        <f t="shared" si="12"/>
        <v>16</v>
      </c>
      <c r="P18" s="72">
        <f t="shared" si="12"/>
        <v>249</v>
      </c>
      <c r="Q18" s="72">
        <f t="shared" si="12"/>
        <v>25</v>
      </c>
      <c r="R18" s="73">
        <f t="shared" si="12"/>
        <v>10</v>
      </c>
      <c r="S18" s="70">
        <f t="shared" si="12"/>
        <v>35</v>
      </c>
      <c r="T18" s="71">
        <f t="shared" si="12"/>
        <v>0</v>
      </c>
      <c r="U18" s="72">
        <f t="shared" si="12"/>
        <v>0</v>
      </c>
      <c r="V18" s="72">
        <f t="shared" si="12"/>
        <v>0</v>
      </c>
      <c r="W18" s="72">
        <f t="shared" si="12"/>
        <v>0</v>
      </c>
      <c r="X18" s="72">
        <f t="shared" si="12"/>
        <v>0</v>
      </c>
      <c r="Y18" s="74">
        <f t="shared" si="12"/>
        <v>0</v>
      </c>
      <c r="Z18" s="70">
        <f t="shared" ref="Z18:AM18" si="13">SUM(Z19:Z29)-Z22-Z25</f>
        <v>0</v>
      </c>
      <c r="AA18" s="71">
        <f t="shared" si="13"/>
        <v>0</v>
      </c>
      <c r="AB18" s="72">
        <f t="shared" si="13"/>
        <v>0</v>
      </c>
      <c r="AC18" s="72">
        <f t="shared" si="13"/>
        <v>0</v>
      </c>
      <c r="AD18" s="72">
        <f t="shared" si="13"/>
        <v>0</v>
      </c>
      <c r="AE18" s="72">
        <f t="shared" si="13"/>
        <v>0</v>
      </c>
      <c r="AF18" s="74">
        <f t="shared" si="13"/>
        <v>0</v>
      </c>
      <c r="AG18" s="70">
        <f t="shared" si="13"/>
        <v>0</v>
      </c>
      <c r="AH18" s="71">
        <f t="shared" si="13"/>
        <v>0</v>
      </c>
      <c r="AI18" s="72">
        <f>SUM(AI19:AI29)-AI22-AI25</f>
        <v>0</v>
      </c>
      <c r="AJ18" s="72">
        <f t="shared" si="13"/>
        <v>0</v>
      </c>
      <c r="AK18" s="72">
        <f t="shared" si="13"/>
        <v>0</v>
      </c>
      <c r="AL18" s="72">
        <f t="shared" si="13"/>
        <v>0</v>
      </c>
      <c r="AM18" s="73">
        <f t="shared" si="13"/>
        <v>0</v>
      </c>
      <c r="AN18" s="70">
        <f t="shared" si="12"/>
        <v>0</v>
      </c>
      <c r="AO18" s="61"/>
      <c r="AP18" s="62"/>
      <c r="AQ18" s="62"/>
      <c r="AR18" s="62"/>
      <c r="AS18" s="62"/>
      <c r="AT18" s="63"/>
    </row>
    <row r="19" spans="1:47" s="13" customFormat="1" ht="21.75" customHeight="1">
      <c r="A19" s="75"/>
      <c r="B19" s="76">
        <v>20301</v>
      </c>
      <c r="C19" s="77">
        <v>0.1</v>
      </c>
      <c r="D19" s="80" t="s">
        <v>58</v>
      </c>
      <c r="E19" s="56">
        <v>37</v>
      </c>
      <c r="F19" s="57">
        <v>16</v>
      </c>
      <c r="G19" s="58">
        <v>5</v>
      </c>
      <c r="H19" s="58">
        <v>27</v>
      </c>
      <c r="I19" s="58">
        <v>25</v>
      </c>
      <c r="J19" s="58">
        <v>40</v>
      </c>
      <c r="K19" s="59">
        <v>26</v>
      </c>
      <c r="L19" s="56">
        <v>13</v>
      </c>
      <c r="M19" s="57"/>
      <c r="N19" s="58"/>
      <c r="O19" s="58"/>
      <c r="P19" s="58"/>
      <c r="Q19" s="58"/>
      <c r="R19" s="59">
        <v>5</v>
      </c>
      <c r="S19" s="56"/>
      <c r="T19" s="57"/>
      <c r="U19" s="58"/>
      <c r="V19" s="58"/>
      <c r="W19" s="58"/>
      <c r="X19" s="58"/>
      <c r="Y19" s="60"/>
      <c r="Z19" s="56"/>
      <c r="AA19" s="57"/>
      <c r="AB19" s="58"/>
      <c r="AC19" s="58"/>
      <c r="AD19" s="58"/>
      <c r="AE19" s="58"/>
      <c r="AF19" s="60"/>
      <c r="AG19" s="56"/>
      <c r="AH19" s="57"/>
      <c r="AI19" s="58"/>
      <c r="AJ19" s="58"/>
      <c r="AK19" s="58"/>
      <c r="AL19" s="58"/>
      <c r="AM19" s="59"/>
      <c r="AN19" s="56"/>
      <c r="AO19" s="61"/>
      <c r="AP19" s="62"/>
      <c r="AQ19" s="62"/>
      <c r="AR19" s="62"/>
      <c r="AS19" s="62"/>
      <c r="AT19" s="63"/>
      <c r="AU19" s="30"/>
    </row>
    <row r="20" spans="1:47" s="13" customFormat="1" ht="21.75" customHeight="1">
      <c r="A20" s="75"/>
      <c r="B20" s="76">
        <v>20302</v>
      </c>
      <c r="C20" s="77">
        <v>0.1</v>
      </c>
      <c r="D20" s="80" t="s">
        <v>59</v>
      </c>
      <c r="E20" s="56">
        <v>7</v>
      </c>
      <c r="F20" s="57">
        <v>8</v>
      </c>
      <c r="G20" s="58">
        <v>6</v>
      </c>
      <c r="H20" s="58">
        <v>11</v>
      </c>
      <c r="I20" s="58">
        <v>12</v>
      </c>
      <c r="J20" s="58">
        <v>21</v>
      </c>
      <c r="K20" s="59">
        <v>8</v>
      </c>
      <c r="L20" s="56"/>
      <c r="M20" s="57"/>
      <c r="N20" s="58"/>
      <c r="O20" s="58"/>
      <c r="P20" s="58"/>
      <c r="Q20" s="58"/>
      <c r="R20" s="59"/>
      <c r="S20" s="56"/>
      <c r="T20" s="57"/>
      <c r="U20" s="58"/>
      <c r="V20" s="58"/>
      <c r="W20" s="58"/>
      <c r="X20" s="58"/>
      <c r="Y20" s="60"/>
      <c r="Z20" s="56"/>
      <c r="AA20" s="57"/>
      <c r="AB20" s="58"/>
      <c r="AC20" s="58"/>
      <c r="AD20" s="58"/>
      <c r="AE20" s="58"/>
      <c r="AF20" s="60"/>
      <c r="AG20" s="56"/>
      <c r="AH20" s="57"/>
      <c r="AI20" s="58"/>
      <c r="AJ20" s="58"/>
      <c r="AK20" s="58"/>
      <c r="AL20" s="58"/>
      <c r="AM20" s="59"/>
      <c r="AN20" s="56"/>
      <c r="AO20" s="61"/>
      <c r="AP20" s="62"/>
      <c r="AQ20" s="62"/>
      <c r="AR20" s="62"/>
      <c r="AS20" s="62"/>
      <c r="AT20" s="63"/>
      <c r="AU20" s="30"/>
    </row>
    <row r="21" spans="1:47" s="13" customFormat="1" ht="21.75" customHeight="1">
      <c r="A21" s="75"/>
      <c r="B21" s="76">
        <v>20303</v>
      </c>
      <c r="C21" s="77">
        <v>0.1</v>
      </c>
      <c r="D21" s="80" t="s">
        <v>60</v>
      </c>
      <c r="E21" s="56">
        <v>252</v>
      </c>
      <c r="F21" s="57">
        <v>522</v>
      </c>
      <c r="G21" s="58"/>
      <c r="H21" s="58">
        <v>126</v>
      </c>
      <c r="I21" s="58"/>
      <c r="J21" s="58">
        <v>36</v>
      </c>
      <c r="K21" s="59">
        <v>20</v>
      </c>
      <c r="L21" s="56"/>
      <c r="M21" s="57"/>
      <c r="N21" s="58"/>
      <c r="O21" s="58">
        <v>16</v>
      </c>
      <c r="P21" s="58">
        <v>249</v>
      </c>
      <c r="Q21" s="58">
        <v>5</v>
      </c>
      <c r="R21" s="59">
        <v>5</v>
      </c>
      <c r="S21" s="56"/>
      <c r="T21" s="57"/>
      <c r="U21" s="58"/>
      <c r="V21" s="58"/>
      <c r="W21" s="58"/>
      <c r="X21" s="58"/>
      <c r="Y21" s="60"/>
      <c r="Z21" s="56"/>
      <c r="AA21" s="57"/>
      <c r="AB21" s="58"/>
      <c r="AC21" s="58"/>
      <c r="AD21" s="58"/>
      <c r="AE21" s="58"/>
      <c r="AF21" s="60"/>
      <c r="AG21" s="56"/>
      <c r="AH21" s="57"/>
      <c r="AI21" s="58"/>
      <c r="AJ21" s="58"/>
      <c r="AK21" s="58"/>
      <c r="AL21" s="58"/>
      <c r="AM21" s="59"/>
      <c r="AN21" s="56"/>
      <c r="AO21" s="61"/>
      <c r="AP21" s="62"/>
      <c r="AQ21" s="62"/>
      <c r="AR21" s="62"/>
      <c r="AS21" s="62"/>
      <c r="AT21" s="63"/>
      <c r="AU21" s="30"/>
    </row>
    <row r="22" spans="1:47" s="13" customFormat="1" ht="21.75" customHeight="1">
      <c r="A22" s="75"/>
      <c r="B22" s="76">
        <v>20304</v>
      </c>
      <c r="C22" s="77">
        <v>0.1</v>
      </c>
      <c r="D22" s="80" t="s">
        <v>61</v>
      </c>
      <c r="E22" s="81">
        <f t="shared" ref="E22:AN22" si="14">SUM(E23:E24)</f>
        <v>122</v>
      </c>
      <c r="F22" s="82">
        <f t="shared" si="14"/>
        <v>16</v>
      </c>
      <c r="G22" s="83">
        <f t="shared" si="14"/>
        <v>1</v>
      </c>
      <c r="H22" s="83">
        <f t="shared" si="14"/>
        <v>0</v>
      </c>
      <c r="I22" s="83">
        <f t="shared" si="14"/>
        <v>16</v>
      </c>
      <c r="J22" s="83">
        <f t="shared" si="14"/>
        <v>0</v>
      </c>
      <c r="K22" s="84">
        <f t="shared" si="14"/>
        <v>0</v>
      </c>
      <c r="L22" s="81">
        <f t="shared" si="14"/>
        <v>0</v>
      </c>
      <c r="M22" s="82">
        <f t="shared" si="14"/>
        <v>0</v>
      </c>
      <c r="N22" s="83">
        <f t="shared" si="14"/>
        <v>0</v>
      </c>
      <c r="O22" s="83">
        <f t="shared" si="14"/>
        <v>0</v>
      </c>
      <c r="P22" s="83">
        <f t="shared" si="14"/>
        <v>0</v>
      </c>
      <c r="Q22" s="83">
        <f t="shared" si="14"/>
        <v>0</v>
      </c>
      <c r="R22" s="84">
        <f t="shared" si="14"/>
        <v>0</v>
      </c>
      <c r="S22" s="81">
        <f t="shared" si="14"/>
        <v>22</v>
      </c>
      <c r="T22" s="82">
        <f t="shared" si="14"/>
        <v>0</v>
      </c>
      <c r="U22" s="83">
        <f t="shared" si="14"/>
        <v>0</v>
      </c>
      <c r="V22" s="83">
        <f t="shared" si="14"/>
        <v>0</v>
      </c>
      <c r="W22" s="83">
        <f t="shared" si="14"/>
        <v>0</v>
      </c>
      <c r="X22" s="83">
        <f t="shared" si="14"/>
        <v>0</v>
      </c>
      <c r="Y22" s="85">
        <f t="shared" si="14"/>
        <v>0</v>
      </c>
      <c r="Z22" s="81">
        <f t="shared" ref="Z22:AM22" si="15">SUM(Z23:Z24)</f>
        <v>0</v>
      </c>
      <c r="AA22" s="82">
        <f t="shared" si="15"/>
        <v>0</v>
      </c>
      <c r="AB22" s="83">
        <f t="shared" si="15"/>
        <v>0</v>
      </c>
      <c r="AC22" s="83">
        <f t="shared" si="15"/>
        <v>0</v>
      </c>
      <c r="AD22" s="83">
        <f t="shared" si="15"/>
        <v>0</v>
      </c>
      <c r="AE22" s="83">
        <f t="shared" si="15"/>
        <v>0</v>
      </c>
      <c r="AF22" s="85">
        <f t="shared" si="15"/>
        <v>0</v>
      </c>
      <c r="AG22" s="81">
        <f t="shared" si="15"/>
        <v>0</v>
      </c>
      <c r="AH22" s="82">
        <f t="shared" si="15"/>
        <v>0</v>
      </c>
      <c r="AI22" s="83">
        <f t="shared" si="15"/>
        <v>0</v>
      </c>
      <c r="AJ22" s="83">
        <f t="shared" si="15"/>
        <v>0</v>
      </c>
      <c r="AK22" s="83">
        <f t="shared" si="15"/>
        <v>0</v>
      </c>
      <c r="AL22" s="83">
        <f t="shared" si="15"/>
        <v>0</v>
      </c>
      <c r="AM22" s="84">
        <f t="shared" si="15"/>
        <v>0</v>
      </c>
      <c r="AN22" s="81">
        <f t="shared" si="14"/>
        <v>0</v>
      </c>
      <c r="AO22" s="61"/>
      <c r="AP22" s="62"/>
      <c r="AQ22" s="62"/>
      <c r="AR22" s="62"/>
      <c r="AS22" s="62"/>
      <c r="AT22" s="63"/>
    </row>
    <row r="23" spans="1:47" s="13" customFormat="1" ht="21.75" customHeight="1">
      <c r="A23" s="75"/>
      <c r="B23" s="86">
        <v>2030401</v>
      </c>
      <c r="C23" s="87">
        <v>0.1</v>
      </c>
      <c r="D23" s="88" t="s">
        <v>62</v>
      </c>
      <c r="E23" s="56">
        <v>65</v>
      </c>
      <c r="F23" s="57">
        <v>14</v>
      </c>
      <c r="G23" s="58"/>
      <c r="H23" s="58"/>
      <c r="I23" s="58">
        <v>4</v>
      </c>
      <c r="J23" s="58"/>
      <c r="K23" s="59"/>
      <c r="L23" s="56"/>
      <c r="M23" s="57">
        <v>0</v>
      </c>
      <c r="N23" s="58"/>
      <c r="O23" s="58"/>
      <c r="P23" s="58"/>
      <c r="Q23" s="58"/>
      <c r="R23" s="59"/>
      <c r="S23" s="56">
        <v>19</v>
      </c>
      <c r="T23" s="57">
        <v>0</v>
      </c>
      <c r="U23" s="58"/>
      <c r="V23" s="58"/>
      <c r="W23" s="58"/>
      <c r="X23" s="58"/>
      <c r="Y23" s="60"/>
      <c r="Z23" s="56"/>
      <c r="AA23" s="57"/>
      <c r="AB23" s="58"/>
      <c r="AC23" s="58"/>
      <c r="AD23" s="58"/>
      <c r="AE23" s="58"/>
      <c r="AF23" s="60"/>
      <c r="AG23" s="56"/>
      <c r="AH23" s="57"/>
      <c r="AI23" s="58"/>
      <c r="AJ23" s="58"/>
      <c r="AK23" s="58"/>
      <c r="AL23" s="58"/>
      <c r="AM23" s="59"/>
      <c r="AN23" s="56"/>
      <c r="AO23" s="61"/>
      <c r="AP23" s="62"/>
      <c r="AQ23" s="62"/>
      <c r="AR23" s="62"/>
      <c r="AS23" s="62"/>
      <c r="AT23" s="63"/>
      <c r="AU23" s="30"/>
    </row>
    <row r="24" spans="1:47" s="13" customFormat="1" ht="21.75" customHeight="1">
      <c r="A24" s="75"/>
      <c r="B24" s="86">
        <v>2030402</v>
      </c>
      <c r="C24" s="87">
        <v>0.1</v>
      </c>
      <c r="D24" s="88" t="s">
        <v>63</v>
      </c>
      <c r="E24" s="56">
        <v>57</v>
      </c>
      <c r="F24" s="57">
        <v>2</v>
      </c>
      <c r="G24" s="58">
        <v>1</v>
      </c>
      <c r="H24" s="58"/>
      <c r="I24" s="58">
        <v>12</v>
      </c>
      <c r="J24" s="58"/>
      <c r="K24" s="59"/>
      <c r="L24" s="56"/>
      <c r="M24" s="57">
        <v>0</v>
      </c>
      <c r="N24" s="58"/>
      <c r="O24" s="58"/>
      <c r="P24" s="58"/>
      <c r="Q24" s="58"/>
      <c r="R24" s="59"/>
      <c r="S24" s="56">
        <v>3</v>
      </c>
      <c r="T24" s="57">
        <v>0</v>
      </c>
      <c r="U24" s="58"/>
      <c r="V24" s="58"/>
      <c r="W24" s="58"/>
      <c r="X24" s="58"/>
      <c r="Y24" s="60"/>
      <c r="Z24" s="56"/>
      <c r="AA24" s="57"/>
      <c r="AB24" s="58"/>
      <c r="AC24" s="58"/>
      <c r="AD24" s="58"/>
      <c r="AE24" s="58"/>
      <c r="AF24" s="60"/>
      <c r="AG24" s="56"/>
      <c r="AH24" s="57"/>
      <c r="AI24" s="58"/>
      <c r="AJ24" s="58"/>
      <c r="AK24" s="58"/>
      <c r="AL24" s="58"/>
      <c r="AM24" s="59"/>
      <c r="AN24" s="56"/>
      <c r="AO24" s="61"/>
      <c r="AP24" s="62"/>
      <c r="AQ24" s="62"/>
      <c r="AR24" s="62"/>
      <c r="AS24" s="62"/>
      <c r="AT24" s="63"/>
      <c r="AU24" s="30"/>
    </row>
    <row r="25" spans="1:47" s="13" customFormat="1" ht="21.75" customHeight="1">
      <c r="A25" s="75"/>
      <c r="B25" s="76">
        <v>20305</v>
      </c>
      <c r="C25" s="89">
        <v>0.1</v>
      </c>
      <c r="D25" s="80" t="s">
        <v>64</v>
      </c>
      <c r="E25" s="81">
        <f>SUM(E26:E28)</f>
        <v>216</v>
      </c>
      <c r="F25" s="82">
        <f t="shared" ref="F25:AN25" si="16">SUM(F26:F28)</f>
        <v>11</v>
      </c>
      <c r="G25" s="83">
        <f t="shared" si="16"/>
        <v>13</v>
      </c>
      <c r="H25" s="83">
        <f t="shared" si="16"/>
        <v>0</v>
      </c>
      <c r="I25" s="83">
        <f t="shared" si="16"/>
        <v>42</v>
      </c>
      <c r="J25" s="83">
        <f t="shared" si="16"/>
        <v>13</v>
      </c>
      <c r="K25" s="84">
        <f t="shared" si="16"/>
        <v>5</v>
      </c>
      <c r="L25" s="81">
        <f t="shared" si="16"/>
        <v>0</v>
      </c>
      <c r="M25" s="82">
        <f t="shared" si="16"/>
        <v>0</v>
      </c>
      <c r="N25" s="83">
        <f t="shared" si="16"/>
        <v>0</v>
      </c>
      <c r="O25" s="83">
        <f t="shared" si="16"/>
        <v>0</v>
      </c>
      <c r="P25" s="83">
        <f t="shared" si="16"/>
        <v>0</v>
      </c>
      <c r="Q25" s="83">
        <f t="shared" si="16"/>
        <v>0</v>
      </c>
      <c r="R25" s="84">
        <f t="shared" si="16"/>
        <v>0</v>
      </c>
      <c r="S25" s="81">
        <f t="shared" si="16"/>
        <v>13</v>
      </c>
      <c r="T25" s="82">
        <f t="shared" si="16"/>
        <v>0</v>
      </c>
      <c r="U25" s="83">
        <f t="shared" si="16"/>
        <v>0</v>
      </c>
      <c r="V25" s="83">
        <f t="shared" si="16"/>
        <v>0</v>
      </c>
      <c r="W25" s="83">
        <f t="shared" si="16"/>
        <v>0</v>
      </c>
      <c r="X25" s="83">
        <f t="shared" si="16"/>
        <v>0</v>
      </c>
      <c r="Y25" s="85">
        <f t="shared" si="16"/>
        <v>0</v>
      </c>
      <c r="Z25" s="81">
        <f t="shared" si="16"/>
        <v>0</v>
      </c>
      <c r="AA25" s="82">
        <f t="shared" si="16"/>
        <v>0</v>
      </c>
      <c r="AB25" s="83">
        <f t="shared" si="16"/>
        <v>0</v>
      </c>
      <c r="AC25" s="83">
        <f t="shared" si="16"/>
        <v>0</v>
      </c>
      <c r="AD25" s="83">
        <f t="shared" si="16"/>
        <v>0</v>
      </c>
      <c r="AE25" s="83">
        <f t="shared" si="16"/>
        <v>0</v>
      </c>
      <c r="AF25" s="85">
        <f t="shared" si="16"/>
        <v>0</v>
      </c>
      <c r="AG25" s="81">
        <f>SUM(AG26:AG28)</f>
        <v>0</v>
      </c>
      <c r="AH25" s="82">
        <f t="shared" ref="AH25:AM25" si="17">SUM(AH26:AH28)</f>
        <v>0</v>
      </c>
      <c r="AI25" s="83">
        <f t="shared" si="17"/>
        <v>0</v>
      </c>
      <c r="AJ25" s="83">
        <f t="shared" si="17"/>
        <v>0</v>
      </c>
      <c r="AK25" s="83">
        <f t="shared" si="17"/>
        <v>0</v>
      </c>
      <c r="AL25" s="83">
        <f t="shared" si="17"/>
        <v>0</v>
      </c>
      <c r="AM25" s="84">
        <f t="shared" si="17"/>
        <v>0</v>
      </c>
      <c r="AN25" s="81">
        <f t="shared" si="16"/>
        <v>0</v>
      </c>
      <c r="AO25" s="61"/>
      <c r="AP25" s="62"/>
      <c r="AQ25" s="62"/>
      <c r="AR25" s="62"/>
      <c r="AS25" s="62"/>
      <c r="AT25" s="63"/>
    </row>
    <row r="26" spans="1:47" s="13" customFormat="1" ht="21.75" customHeight="1">
      <c r="A26" s="75"/>
      <c r="B26" s="76">
        <v>2030501</v>
      </c>
      <c r="C26" s="90">
        <v>0.1</v>
      </c>
      <c r="D26" s="88" t="s">
        <v>65</v>
      </c>
      <c r="E26" s="56">
        <v>139</v>
      </c>
      <c r="F26" s="57">
        <v>11</v>
      </c>
      <c r="G26" s="58">
        <v>13</v>
      </c>
      <c r="H26" s="58"/>
      <c r="I26" s="58">
        <v>32</v>
      </c>
      <c r="J26" s="58">
        <v>13</v>
      </c>
      <c r="K26" s="59">
        <v>4</v>
      </c>
      <c r="L26" s="56"/>
      <c r="M26" s="57">
        <v>0</v>
      </c>
      <c r="N26" s="58"/>
      <c r="O26" s="58"/>
      <c r="P26" s="58"/>
      <c r="Q26" s="58"/>
      <c r="R26" s="59"/>
      <c r="S26" s="56">
        <v>6</v>
      </c>
      <c r="T26" s="57">
        <v>0</v>
      </c>
      <c r="U26" s="58"/>
      <c r="V26" s="58"/>
      <c r="W26" s="58"/>
      <c r="X26" s="58"/>
      <c r="Y26" s="60"/>
      <c r="Z26" s="56"/>
      <c r="AA26" s="57"/>
      <c r="AB26" s="58"/>
      <c r="AC26" s="58"/>
      <c r="AD26" s="58"/>
      <c r="AE26" s="58"/>
      <c r="AF26" s="60"/>
      <c r="AG26" s="56"/>
      <c r="AH26" s="57"/>
      <c r="AI26" s="58"/>
      <c r="AJ26" s="58"/>
      <c r="AK26" s="58"/>
      <c r="AL26" s="58"/>
      <c r="AM26" s="59"/>
      <c r="AN26" s="56"/>
      <c r="AO26" s="61"/>
      <c r="AP26" s="62"/>
      <c r="AQ26" s="62"/>
      <c r="AR26" s="62"/>
      <c r="AS26" s="62"/>
      <c r="AT26" s="63"/>
      <c r="AU26" s="30"/>
    </row>
    <row r="27" spans="1:47" s="13" customFormat="1" ht="21.75" customHeight="1">
      <c r="A27" s="75"/>
      <c r="B27" s="76">
        <v>2030502</v>
      </c>
      <c r="C27" s="90">
        <v>0.1</v>
      </c>
      <c r="D27" s="88" t="s">
        <v>66</v>
      </c>
      <c r="E27" s="56">
        <v>73</v>
      </c>
      <c r="F27" s="57"/>
      <c r="G27" s="58"/>
      <c r="H27" s="58"/>
      <c r="I27" s="58"/>
      <c r="J27" s="58"/>
      <c r="K27" s="59"/>
      <c r="L27" s="56"/>
      <c r="M27" s="57">
        <v>0</v>
      </c>
      <c r="N27" s="58"/>
      <c r="O27" s="58"/>
      <c r="P27" s="58"/>
      <c r="Q27" s="58"/>
      <c r="R27" s="59"/>
      <c r="S27" s="56"/>
      <c r="T27" s="57">
        <v>0</v>
      </c>
      <c r="U27" s="58"/>
      <c r="V27" s="58"/>
      <c r="W27" s="58"/>
      <c r="X27" s="58"/>
      <c r="Y27" s="60"/>
      <c r="Z27" s="56"/>
      <c r="AA27" s="57"/>
      <c r="AB27" s="58"/>
      <c r="AC27" s="58"/>
      <c r="AD27" s="58"/>
      <c r="AE27" s="58"/>
      <c r="AF27" s="60"/>
      <c r="AG27" s="56"/>
      <c r="AH27" s="57"/>
      <c r="AI27" s="58"/>
      <c r="AJ27" s="58"/>
      <c r="AK27" s="58"/>
      <c r="AL27" s="58"/>
      <c r="AM27" s="59"/>
      <c r="AN27" s="56"/>
      <c r="AO27" s="61"/>
      <c r="AP27" s="62"/>
      <c r="AQ27" s="62"/>
      <c r="AR27" s="62"/>
      <c r="AS27" s="62"/>
      <c r="AT27" s="63"/>
      <c r="AU27" s="30"/>
    </row>
    <row r="28" spans="1:47" s="13" customFormat="1" ht="21.75" customHeight="1">
      <c r="A28" s="75"/>
      <c r="B28" s="76">
        <v>2030503</v>
      </c>
      <c r="C28" s="90">
        <v>0.1</v>
      </c>
      <c r="D28" s="88" t="s">
        <v>67</v>
      </c>
      <c r="E28" s="56">
        <v>4</v>
      </c>
      <c r="F28" s="57"/>
      <c r="G28" s="58"/>
      <c r="H28" s="58"/>
      <c r="I28" s="58">
        <v>10</v>
      </c>
      <c r="J28" s="58"/>
      <c r="K28" s="59">
        <v>1</v>
      </c>
      <c r="L28" s="56"/>
      <c r="M28" s="57">
        <v>0</v>
      </c>
      <c r="N28" s="58"/>
      <c r="O28" s="58"/>
      <c r="P28" s="58"/>
      <c r="Q28" s="58"/>
      <c r="R28" s="59"/>
      <c r="S28" s="56">
        <v>7</v>
      </c>
      <c r="T28" s="57"/>
      <c r="U28" s="58"/>
      <c r="V28" s="58"/>
      <c r="W28" s="58"/>
      <c r="X28" s="58"/>
      <c r="Y28" s="60"/>
      <c r="Z28" s="56"/>
      <c r="AA28" s="57"/>
      <c r="AB28" s="58"/>
      <c r="AC28" s="58"/>
      <c r="AD28" s="58"/>
      <c r="AE28" s="58"/>
      <c r="AF28" s="60"/>
      <c r="AG28" s="56"/>
      <c r="AH28" s="57"/>
      <c r="AI28" s="58"/>
      <c r="AJ28" s="58"/>
      <c r="AK28" s="58"/>
      <c r="AL28" s="58"/>
      <c r="AM28" s="59"/>
      <c r="AN28" s="56"/>
      <c r="AO28" s="61"/>
      <c r="AP28" s="62"/>
      <c r="AQ28" s="62"/>
      <c r="AR28" s="62"/>
      <c r="AS28" s="62"/>
      <c r="AT28" s="63"/>
      <c r="AU28" s="30"/>
    </row>
    <row r="29" spans="1:47" s="13" customFormat="1" ht="21.75" customHeight="1">
      <c r="A29" s="75"/>
      <c r="B29" s="76">
        <v>20306</v>
      </c>
      <c r="C29" s="77">
        <v>0.1</v>
      </c>
      <c r="D29" s="80" t="s">
        <v>68</v>
      </c>
      <c r="E29" s="56">
        <v>26</v>
      </c>
      <c r="F29" s="57">
        <v>33</v>
      </c>
      <c r="G29" s="58"/>
      <c r="H29" s="58"/>
      <c r="I29" s="58"/>
      <c r="J29" s="58"/>
      <c r="K29" s="59">
        <v>5</v>
      </c>
      <c r="L29" s="56"/>
      <c r="M29" s="57">
        <v>0</v>
      </c>
      <c r="N29" s="58"/>
      <c r="O29" s="58"/>
      <c r="P29" s="58"/>
      <c r="Q29" s="58">
        <v>20</v>
      </c>
      <c r="R29" s="59"/>
      <c r="S29" s="56"/>
      <c r="T29" s="57">
        <v>0</v>
      </c>
      <c r="U29" s="58"/>
      <c r="V29" s="58"/>
      <c r="W29" s="58"/>
      <c r="X29" s="58"/>
      <c r="Y29" s="60"/>
      <c r="Z29" s="56"/>
      <c r="AA29" s="57"/>
      <c r="AB29" s="58"/>
      <c r="AC29" s="58"/>
      <c r="AD29" s="58"/>
      <c r="AE29" s="58"/>
      <c r="AF29" s="60"/>
      <c r="AG29" s="56"/>
      <c r="AH29" s="57"/>
      <c r="AI29" s="58"/>
      <c r="AJ29" s="58"/>
      <c r="AK29" s="58"/>
      <c r="AL29" s="58"/>
      <c r="AM29" s="59"/>
      <c r="AN29" s="56"/>
      <c r="AO29" s="61"/>
      <c r="AP29" s="62"/>
      <c r="AQ29" s="62"/>
      <c r="AR29" s="62"/>
      <c r="AS29" s="62"/>
      <c r="AT29" s="63"/>
      <c r="AU29" s="30"/>
    </row>
    <row r="30" spans="1:47" s="13" customFormat="1" ht="21.75" customHeight="1">
      <c r="A30" s="66">
        <v>4</v>
      </c>
      <c r="B30" s="67">
        <v>204</v>
      </c>
      <c r="C30" s="68"/>
      <c r="D30" s="91" t="s">
        <v>69</v>
      </c>
      <c r="E30" s="70">
        <f>E31+E34+E43+E44</f>
        <v>762</v>
      </c>
      <c r="F30" s="71">
        <f t="shared" ref="F30:K30" si="18">F31+F34+F43+F44</f>
        <v>1</v>
      </c>
      <c r="G30" s="72">
        <f t="shared" si="18"/>
        <v>0</v>
      </c>
      <c r="H30" s="72">
        <f t="shared" si="18"/>
        <v>0</v>
      </c>
      <c r="I30" s="72">
        <f t="shared" si="18"/>
        <v>0</v>
      </c>
      <c r="J30" s="72">
        <f t="shared" si="18"/>
        <v>0</v>
      </c>
      <c r="K30" s="73">
        <f t="shared" si="18"/>
        <v>0</v>
      </c>
      <c r="L30" s="70">
        <f>L31+L34+L43+L44</f>
        <v>34</v>
      </c>
      <c r="M30" s="71">
        <f t="shared" ref="M30:R30" si="19">M31+M34+M43+M44</f>
        <v>0</v>
      </c>
      <c r="N30" s="72">
        <f t="shared" si="19"/>
        <v>0</v>
      </c>
      <c r="O30" s="72">
        <f t="shared" si="19"/>
        <v>0</v>
      </c>
      <c r="P30" s="72">
        <f t="shared" si="19"/>
        <v>0</v>
      </c>
      <c r="Q30" s="72">
        <f t="shared" si="19"/>
        <v>0</v>
      </c>
      <c r="R30" s="73">
        <f t="shared" si="19"/>
        <v>0</v>
      </c>
      <c r="S30" s="70">
        <f>S31+S34+S43+S44</f>
        <v>12</v>
      </c>
      <c r="T30" s="71">
        <f t="shared" ref="T30:AN30" si="20">T31+T34+T43+T44</f>
        <v>0</v>
      </c>
      <c r="U30" s="72">
        <f t="shared" si="20"/>
        <v>0</v>
      </c>
      <c r="V30" s="72">
        <f t="shared" si="20"/>
        <v>0</v>
      </c>
      <c r="W30" s="72">
        <f t="shared" si="20"/>
        <v>0</v>
      </c>
      <c r="X30" s="72">
        <f t="shared" si="20"/>
        <v>0</v>
      </c>
      <c r="Y30" s="74">
        <f t="shared" si="20"/>
        <v>0</v>
      </c>
      <c r="Z30" s="70">
        <f>Z31+Z34+Z43+Z44</f>
        <v>0</v>
      </c>
      <c r="AA30" s="71">
        <f t="shared" ref="AA30:AF30" si="21">AA31+AA34+AA43+AA44</f>
        <v>0</v>
      </c>
      <c r="AB30" s="72">
        <f t="shared" si="21"/>
        <v>0</v>
      </c>
      <c r="AC30" s="72">
        <f t="shared" si="21"/>
        <v>0</v>
      </c>
      <c r="AD30" s="72">
        <f t="shared" si="21"/>
        <v>0</v>
      </c>
      <c r="AE30" s="72">
        <f t="shared" si="21"/>
        <v>0</v>
      </c>
      <c r="AF30" s="74">
        <f t="shared" si="21"/>
        <v>0</v>
      </c>
      <c r="AG30" s="70">
        <f>AG31+AG34+AG43+AG44</f>
        <v>0</v>
      </c>
      <c r="AH30" s="71">
        <f t="shared" ref="AH30:AM30" si="22">AH31+AH34+AH43+AH44</f>
        <v>0</v>
      </c>
      <c r="AI30" s="72">
        <f t="shared" si="22"/>
        <v>0</v>
      </c>
      <c r="AJ30" s="72">
        <f t="shared" si="22"/>
        <v>0</v>
      </c>
      <c r="AK30" s="72">
        <f t="shared" si="22"/>
        <v>0</v>
      </c>
      <c r="AL30" s="72">
        <f t="shared" si="22"/>
        <v>0</v>
      </c>
      <c r="AM30" s="73">
        <f t="shared" si="22"/>
        <v>0</v>
      </c>
      <c r="AN30" s="70">
        <f t="shared" si="20"/>
        <v>0</v>
      </c>
      <c r="AO30" s="61"/>
      <c r="AP30" s="62"/>
      <c r="AQ30" s="62"/>
      <c r="AR30" s="62"/>
      <c r="AS30" s="62"/>
      <c r="AT30" s="63"/>
      <c r="AU30" s="30"/>
    </row>
    <row r="31" spans="1:47" s="13" customFormat="1" ht="21.75" customHeight="1">
      <c r="A31" s="75"/>
      <c r="B31" s="76">
        <v>20401</v>
      </c>
      <c r="C31" s="89"/>
      <c r="D31" s="65" t="s">
        <v>70</v>
      </c>
      <c r="E31" s="81">
        <f t="shared" ref="E31:AN31" si="23">SUM(E32:E33)</f>
        <v>1</v>
      </c>
      <c r="F31" s="82">
        <f t="shared" si="23"/>
        <v>0</v>
      </c>
      <c r="G31" s="83">
        <f t="shared" si="23"/>
        <v>0</v>
      </c>
      <c r="H31" s="83">
        <f t="shared" si="23"/>
        <v>0</v>
      </c>
      <c r="I31" s="83">
        <f t="shared" si="23"/>
        <v>0</v>
      </c>
      <c r="J31" s="83">
        <f t="shared" si="23"/>
        <v>0</v>
      </c>
      <c r="K31" s="84">
        <f t="shared" si="23"/>
        <v>0</v>
      </c>
      <c r="L31" s="81">
        <f t="shared" si="23"/>
        <v>0</v>
      </c>
      <c r="M31" s="82">
        <f t="shared" si="23"/>
        <v>0</v>
      </c>
      <c r="N31" s="83">
        <f t="shared" si="23"/>
        <v>0</v>
      </c>
      <c r="O31" s="83">
        <f t="shared" si="23"/>
        <v>0</v>
      </c>
      <c r="P31" s="83">
        <f t="shared" si="23"/>
        <v>0</v>
      </c>
      <c r="Q31" s="83">
        <f t="shared" si="23"/>
        <v>0</v>
      </c>
      <c r="R31" s="84">
        <f t="shared" si="23"/>
        <v>0</v>
      </c>
      <c r="S31" s="81">
        <f t="shared" si="23"/>
        <v>0</v>
      </c>
      <c r="T31" s="82">
        <f t="shared" si="23"/>
        <v>0</v>
      </c>
      <c r="U31" s="83">
        <f t="shared" si="23"/>
        <v>0</v>
      </c>
      <c r="V31" s="83">
        <f t="shared" si="23"/>
        <v>0</v>
      </c>
      <c r="W31" s="83">
        <f t="shared" si="23"/>
        <v>0</v>
      </c>
      <c r="X31" s="83">
        <f t="shared" si="23"/>
        <v>0</v>
      </c>
      <c r="Y31" s="85">
        <f t="shared" si="23"/>
        <v>0</v>
      </c>
      <c r="Z31" s="81">
        <f t="shared" ref="Z31:AM31" si="24">SUM(Z32:Z33)</f>
        <v>0</v>
      </c>
      <c r="AA31" s="82">
        <f t="shared" si="24"/>
        <v>0</v>
      </c>
      <c r="AB31" s="83">
        <f t="shared" si="24"/>
        <v>0</v>
      </c>
      <c r="AC31" s="83">
        <f t="shared" si="24"/>
        <v>0</v>
      </c>
      <c r="AD31" s="83">
        <f t="shared" si="24"/>
        <v>0</v>
      </c>
      <c r="AE31" s="83">
        <f t="shared" si="24"/>
        <v>0</v>
      </c>
      <c r="AF31" s="85">
        <f t="shared" si="24"/>
        <v>0</v>
      </c>
      <c r="AG31" s="81">
        <f t="shared" si="24"/>
        <v>0</v>
      </c>
      <c r="AH31" s="82">
        <f t="shared" si="24"/>
        <v>0</v>
      </c>
      <c r="AI31" s="83">
        <f t="shared" si="24"/>
        <v>0</v>
      </c>
      <c r="AJ31" s="83">
        <f t="shared" si="24"/>
        <v>0</v>
      </c>
      <c r="AK31" s="83">
        <f t="shared" si="24"/>
        <v>0</v>
      </c>
      <c r="AL31" s="83">
        <f t="shared" si="24"/>
        <v>0</v>
      </c>
      <c r="AM31" s="84">
        <f t="shared" si="24"/>
        <v>0</v>
      </c>
      <c r="AN31" s="81">
        <f t="shared" si="23"/>
        <v>0</v>
      </c>
      <c r="AO31" s="61"/>
      <c r="AP31" s="62"/>
      <c r="AQ31" s="62"/>
      <c r="AR31" s="62"/>
      <c r="AS31" s="62"/>
      <c r="AT31" s="63"/>
    </row>
    <row r="32" spans="1:47" s="13" customFormat="1" ht="21.75" customHeight="1">
      <c r="A32" s="75"/>
      <c r="B32" s="86">
        <v>2040101</v>
      </c>
      <c r="C32" s="87">
        <v>0.1</v>
      </c>
      <c r="D32" s="92" t="s">
        <v>71</v>
      </c>
      <c r="E32" s="56"/>
      <c r="F32" s="57"/>
      <c r="G32" s="58"/>
      <c r="H32" s="58"/>
      <c r="I32" s="58"/>
      <c r="J32" s="58"/>
      <c r="K32" s="59"/>
      <c r="L32" s="56"/>
      <c r="M32" s="57"/>
      <c r="N32" s="58"/>
      <c r="O32" s="58"/>
      <c r="P32" s="58"/>
      <c r="Q32" s="58"/>
      <c r="R32" s="59"/>
      <c r="S32" s="56"/>
      <c r="T32" s="57"/>
      <c r="U32" s="58"/>
      <c r="V32" s="58"/>
      <c r="W32" s="58"/>
      <c r="X32" s="58"/>
      <c r="Y32" s="60"/>
      <c r="Z32" s="56"/>
      <c r="AA32" s="57"/>
      <c r="AB32" s="58"/>
      <c r="AC32" s="58"/>
      <c r="AD32" s="58"/>
      <c r="AE32" s="58"/>
      <c r="AF32" s="60"/>
      <c r="AG32" s="56"/>
      <c r="AH32" s="57"/>
      <c r="AI32" s="58"/>
      <c r="AJ32" s="58"/>
      <c r="AK32" s="58"/>
      <c r="AL32" s="58"/>
      <c r="AM32" s="59"/>
      <c r="AN32" s="56"/>
      <c r="AO32" s="61"/>
      <c r="AP32" s="62"/>
      <c r="AQ32" s="62"/>
      <c r="AR32" s="62"/>
      <c r="AS32" s="62"/>
      <c r="AT32" s="63"/>
    </row>
    <row r="33" spans="1:47" s="13" customFormat="1" ht="21.75" customHeight="1">
      <c r="A33" s="75"/>
      <c r="B33" s="86">
        <v>2040102</v>
      </c>
      <c r="C33" s="87">
        <v>0.04</v>
      </c>
      <c r="D33" s="92" t="s">
        <v>72</v>
      </c>
      <c r="E33" s="56">
        <v>1</v>
      </c>
      <c r="F33" s="57"/>
      <c r="G33" s="58"/>
      <c r="H33" s="58"/>
      <c r="I33" s="58"/>
      <c r="J33" s="58"/>
      <c r="K33" s="59"/>
      <c r="L33" s="56"/>
      <c r="M33" s="57"/>
      <c r="N33" s="58"/>
      <c r="O33" s="58"/>
      <c r="P33" s="58"/>
      <c r="Q33" s="58"/>
      <c r="R33" s="59"/>
      <c r="S33" s="56"/>
      <c r="T33" s="57"/>
      <c r="U33" s="58"/>
      <c r="V33" s="58"/>
      <c r="W33" s="58"/>
      <c r="X33" s="58"/>
      <c r="Y33" s="60"/>
      <c r="Z33" s="56"/>
      <c r="AA33" s="57"/>
      <c r="AB33" s="58"/>
      <c r="AC33" s="58"/>
      <c r="AD33" s="58"/>
      <c r="AE33" s="58"/>
      <c r="AF33" s="60"/>
      <c r="AG33" s="56"/>
      <c r="AH33" s="57"/>
      <c r="AI33" s="58"/>
      <c r="AJ33" s="58"/>
      <c r="AK33" s="58"/>
      <c r="AL33" s="58"/>
      <c r="AM33" s="59"/>
      <c r="AN33" s="56"/>
      <c r="AO33" s="61"/>
      <c r="AP33" s="62"/>
      <c r="AQ33" s="62"/>
      <c r="AR33" s="62"/>
      <c r="AS33" s="62"/>
      <c r="AT33" s="63"/>
    </row>
    <row r="34" spans="1:47" s="13" customFormat="1" ht="21.75" customHeight="1">
      <c r="A34" s="75"/>
      <c r="B34" s="76">
        <v>20402</v>
      </c>
      <c r="C34" s="89"/>
      <c r="D34" s="65" t="s">
        <v>73</v>
      </c>
      <c r="E34" s="81">
        <f>SUM(E35:E42)</f>
        <v>761</v>
      </c>
      <c r="F34" s="82">
        <f>SUM(F35:F42)</f>
        <v>1</v>
      </c>
      <c r="G34" s="83">
        <f t="shared" ref="G34:K34" si="25">SUM(G35:G42)</f>
        <v>0</v>
      </c>
      <c r="H34" s="83">
        <f t="shared" si="25"/>
        <v>0</v>
      </c>
      <c r="I34" s="83">
        <f t="shared" si="25"/>
        <v>0</v>
      </c>
      <c r="J34" s="83">
        <f t="shared" si="25"/>
        <v>0</v>
      </c>
      <c r="K34" s="84">
        <f t="shared" si="25"/>
        <v>0</v>
      </c>
      <c r="L34" s="81">
        <f>SUM(L35:L42)</f>
        <v>34</v>
      </c>
      <c r="M34" s="82">
        <f t="shared" ref="M34:AN34" si="26">SUM(M35:M42)</f>
        <v>0</v>
      </c>
      <c r="N34" s="83">
        <f t="shared" si="26"/>
        <v>0</v>
      </c>
      <c r="O34" s="83">
        <f t="shared" si="26"/>
        <v>0</v>
      </c>
      <c r="P34" s="83">
        <f t="shared" si="26"/>
        <v>0</v>
      </c>
      <c r="Q34" s="83">
        <f t="shared" si="26"/>
        <v>0</v>
      </c>
      <c r="R34" s="84">
        <f t="shared" si="26"/>
        <v>0</v>
      </c>
      <c r="S34" s="81">
        <f t="shared" si="26"/>
        <v>0</v>
      </c>
      <c r="T34" s="82">
        <f t="shared" si="26"/>
        <v>0</v>
      </c>
      <c r="U34" s="83">
        <f t="shared" si="26"/>
        <v>0</v>
      </c>
      <c r="V34" s="83">
        <f t="shared" si="26"/>
        <v>0</v>
      </c>
      <c r="W34" s="83">
        <f t="shared" si="26"/>
        <v>0</v>
      </c>
      <c r="X34" s="83">
        <f t="shared" si="26"/>
        <v>0</v>
      </c>
      <c r="Y34" s="85">
        <f t="shared" si="26"/>
        <v>0</v>
      </c>
      <c r="Z34" s="81">
        <f t="shared" si="26"/>
        <v>0</v>
      </c>
      <c r="AA34" s="82">
        <f t="shared" si="26"/>
        <v>0</v>
      </c>
      <c r="AB34" s="83">
        <f t="shared" si="26"/>
        <v>0</v>
      </c>
      <c r="AC34" s="83">
        <f t="shared" si="26"/>
        <v>0</v>
      </c>
      <c r="AD34" s="83">
        <f t="shared" si="26"/>
        <v>0</v>
      </c>
      <c r="AE34" s="83">
        <f t="shared" si="26"/>
        <v>0</v>
      </c>
      <c r="AF34" s="85">
        <f t="shared" si="26"/>
        <v>0</v>
      </c>
      <c r="AG34" s="81">
        <f>SUM(AG35:AG42)</f>
        <v>0</v>
      </c>
      <c r="AH34" s="82">
        <f>SUM(AH35:AH42)</f>
        <v>0</v>
      </c>
      <c r="AI34" s="83">
        <f t="shared" ref="AI34:AM34" si="27">SUM(AI35:AI42)</f>
        <v>0</v>
      </c>
      <c r="AJ34" s="83">
        <f t="shared" si="27"/>
        <v>0</v>
      </c>
      <c r="AK34" s="83">
        <f t="shared" si="27"/>
        <v>0</v>
      </c>
      <c r="AL34" s="83">
        <f t="shared" si="27"/>
        <v>0</v>
      </c>
      <c r="AM34" s="84">
        <f t="shared" si="27"/>
        <v>0</v>
      </c>
      <c r="AN34" s="81">
        <f t="shared" si="26"/>
        <v>0</v>
      </c>
      <c r="AO34" s="61"/>
      <c r="AP34" s="62"/>
      <c r="AQ34" s="62"/>
      <c r="AR34" s="62"/>
      <c r="AS34" s="62"/>
      <c r="AT34" s="63"/>
    </row>
    <row r="35" spans="1:47" s="13" customFormat="1" ht="21.75" customHeight="1">
      <c r="A35" s="75"/>
      <c r="B35" s="76">
        <v>2040201</v>
      </c>
      <c r="C35" s="77">
        <v>0.02</v>
      </c>
      <c r="D35" s="88" t="s">
        <v>74</v>
      </c>
      <c r="E35" s="56"/>
      <c r="F35" s="57">
        <v>0</v>
      </c>
      <c r="G35" s="58"/>
      <c r="H35" s="58"/>
      <c r="I35" s="58"/>
      <c r="J35" s="58"/>
      <c r="K35" s="59"/>
      <c r="L35" s="56"/>
      <c r="M35" s="57">
        <v>0</v>
      </c>
      <c r="N35" s="58"/>
      <c r="O35" s="58"/>
      <c r="P35" s="58"/>
      <c r="Q35" s="58"/>
      <c r="R35" s="59"/>
      <c r="S35" s="56"/>
      <c r="T35" s="57">
        <v>0</v>
      </c>
      <c r="U35" s="58"/>
      <c r="V35" s="58"/>
      <c r="W35" s="58"/>
      <c r="X35" s="58"/>
      <c r="Y35" s="60"/>
      <c r="Z35" s="56"/>
      <c r="AA35" s="57"/>
      <c r="AB35" s="58"/>
      <c r="AC35" s="58"/>
      <c r="AD35" s="58"/>
      <c r="AE35" s="58"/>
      <c r="AF35" s="60"/>
      <c r="AG35" s="56"/>
      <c r="AH35" s="57"/>
      <c r="AI35" s="58"/>
      <c r="AJ35" s="58"/>
      <c r="AK35" s="58"/>
      <c r="AL35" s="58"/>
      <c r="AM35" s="59"/>
      <c r="AN35" s="56"/>
      <c r="AO35" s="61"/>
      <c r="AP35" s="62"/>
      <c r="AQ35" s="62"/>
      <c r="AR35" s="62"/>
      <c r="AS35" s="62"/>
      <c r="AT35" s="63"/>
    </row>
    <row r="36" spans="1:47" s="13" customFormat="1" ht="21.75" customHeight="1">
      <c r="A36" s="75"/>
      <c r="B36" s="76">
        <v>2040202</v>
      </c>
      <c r="C36" s="77">
        <v>0.02</v>
      </c>
      <c r="D36" s="88" t="s">
        <v>75</v>
      </c>
      <c r="E36" s="56"/>
      <c r="F36" s="57">
        <v>0</v>
      </c>
      <c r="G36" s="58"/>
      <c r="H36" s="58"/>
      <c r="I36" s="58"/>
      <c r="J36" s="58"/>
      <c r="K36" s="59"/>
      <c r="L36" s="56"/>
      <c r="M36" s="57">
        <v>0</v>
      </c>
      <c r="N36" s="58"/>
      <c r="O36" s="58"/>
      <c r="P36" s="58"/>
      <c r="Q36" s="58"/>
      <c r="R36" s="59"/>
      <c r="S36" s="56"/>
      <c r="T36" s="57">
        <v>0</v>
      </c>
      <c r="U36" s="58"/>
      <c r="V36" s="58"/>
      <c r="W36" s="58"/>
      <c r="X36" s="58"/>
      <c r="Y36" s="60"/>
      <c r="Z36" s="56"/>
      <c r="AA36" s="57"/>
      <c r="AB36" s="58"/>
      <c r="AC36" s="58"/>
      <c r="AD36" s="58"/>
      <c r="AE36" s="58"/>
      <c r="AF36" s="60"/>
      <c r="AG36" s="56"/>
      <c r="AH36" s="57"/>
      <c r="AI36" s="58"/>
      <c r="AJ36" s="58"/>
      <c r="AK36" s="58"/>
      <c r="AL36" s="58"/>
      <c r="AM36" s="59"/>
      <c r="AN36" s="56"/>
      <c r="AO36" s="61"/>
      <c r="AP36" s="62"/>
      <c r="AQ36" s="62"/>
      <c r="AR36" s="62"/>
      <c r="AS36" s="62"/>
      <c r="AT36" s="63"/>
    </row>
    <row r="37" spans="1:47" s="13" customFormat="1" ht="21.75" customHeight="1">
      <c r="A37" s="75"/>
      <c r="B37" s="76">
        <v>2040203</v>
      </c>
      <c r="C37" s="77">
        <v>0.02</v>
      </c>
      <c r="D37" s="88" t="s">
        <v>76</v>
      </c>
      <c r="E37" s="56"/>
      <c r="F37" s="57">
        <v>0</v>
      </c>
      <c r="G37" s="58"/>
      <c r="H37" s="58"/>
      <c r="I37" s="58"/>
      <c r="J37" s="58"/>
      <c r="K37" s="59"/>
      <c r="L37" s="56"/>
      <c r="M37" s="57">
        <v>0</v>
      </c>
      <c r="N37" s="58"/>
      <c r="O37" s="58"/>
      <c r="P37" s="58"/>
      <c r="Q37" s="58"/>
      <c r="R37" s="59"/>
      <c r="S37" s="56"/>
      <c r="T37" s="57">
        <v>0</v>
      </c>
      <c r="U37" s="58"/>
      <c r="V37" s="58"/>
      <c r="W37" s="58"/>
      <c r="X37" s="58"/>
      <c r="Y37" s="60"/>
      <c r="Z37" s="56"/>
      <c r="AA37" s="57"/>
      <c r="AB37" s="58"/>
      <c r="AC37" s="58"/>
      <c r="AD37" s="58"/>
      <c r="AE37" s="58"/>
      <c r="AF37" s="60"/>
      <c r="AG37" s="56"/>
      <c r="AH37" s="57"/>
      <c r="AI37" s="58"/>
      <c r="AJ37" s="58"/>
      <c r="AK37" s="58"/>
      <c r="AL37" s="58"/>
      <c r="AM37" s="59"/>
      <c r="AN37" s="56"/>
      <c r="AO37" s="61"/>
      <c r="AP37" s="62"/>
      <c r="AQ37" s="62"/>
      <c r="AR37" s="62"/>
      <c r="AS37" s="62"/>
      <c r="AT37" s="63"/>
    </row>
    <row r="38" spans="1:47" s="13" customFormat="1" ht="21.75" customHeight="1">
      <c r="A38" s="75"/>
      <c r="B38" s="76">
        <v>2040204</v>
      </c>
      <c r="C38" s="77">
        <v>0.02</v>
      </c>
      <c r="D38" s="92" t="s">
        <v>77</v>
      </c>
      <c r="E38" s="56">
        <v>4</v>
      </c>
      <c r="F38" s="57"/>
      <c r="G38" s="58"/>
      <c r="H38" s="58"/>
      <c r="I38" s="58"/>
      <c r="J38" s="58"/>
      <c r="K38" s="59"/>
      <c r="L38" s="56"/>
      <c r="M38" s="57">
        <v>0</v>
      </c>
      <c r="N38" s="58"/>
      <c r="O38" s="58"/>
      <c r="P38" s="58"/>
      <c r="Q38" s="58"/>
      <c r="R38" s="59"/>
      <c r="S38" s="56"/>
      <c r="T38" s="57">
        <v>0</v>
      </c>
      <c r="U38" s="58"/>
      <c r="V38" s="58"/>
      <c r="W38" s="58"/>
      <c r="X38" s="58"/>
      <c r="Y38" s="60"/>
      <c r="Z38" s="56"/>
      <c r="AA38" s="57"/>
      <c r="AB38" s="58"/>
      <c r="AC38" s="58"/>
      <c r="AD38" s="58"/>
      <c r="AE38" s="58"/>
      <c r="AF38" s="60"/>
      <c r="AG38" s="56"/>
      <c r="AH38" s="57"/>
      <c r="AI38" s="58"/>
      <c r="AJ38" s="58"/>
      <c r="AK38" s="58"/>
      <c r="AL38" s="58"/>
      <c r="AM38" s="59"/>
      <c r="AN38" s="56"/>
      <c r="AO38" s="61"/>
      <c r="AP38" s="62"/>
      <c r="AQ38" s="62"/>
      <c r="AR38" s="62"/>
      <c r="AS38" s="62"/>
      <c r="AT38" s="63"/>
    </row>
    <row r="39" spans="1:47" s="13" customFormat="1" ht="21.75" customHeight="1">
      <c r="A39" s="75"/>
      <c r="B39" s="76">
        <v>2040205</v>
      </c>
      <c r="C39" s="77">
        <v>0.02</v>
      </c>
      <c r="D39" s="88" t="s">
        <v>78</v>
      </c>
      <c r="E39" s="56">
        <v>745</v>
      </c>
      <c r="F39" s="57"/>
      <c r="G39" s="58"/>
      <c r="H39" s="58"/>
      <c r="I39" s="58"/>
      <c r="J39" s="58"/>
      <c r="K39" s="59"/>
      <c r="L39" s="56"/>
      <c r="M39" s="57">
        <v>0</v>
      </c>
      <c r="N39" s="58"/>
      <c r="O39" s="58"/>
      <c r="P39" s="58"/>
      <c r="Q39" s="58"/>
      <c r="R39" s="59"/>
      <c r="S39" s="56"/>
      <c r="T39" s="57">
        <v>0</v>
      </c>
      <c r="U39" s="58"/>
      <c r="V39" s="58"/>
      <c r="W39" s="58"/>
      <c r="X39" s="58"/>
      <c r="Y39" s="60"/>
      <c r="Z39" s="56"/>
      <c r="AA39" s="57"/>
      <c r="AB39" s="58"/>
      <c r="AC39" s="58"/>
      <c r="AD39" s="58"/>
      <c r="AE39" s="58"/>
      <c r="AF39" s="60"/>
      <c r="AG39" s="56"/>
      <c r="AH39" s="57"/>
      <c r="AI39" s="58"/>
      <c r="AJ39" s="58"/>
      <c r="AK39" s="58"/>
      <c r="AL39" s="58"/>
      <c r="AM39" s="59"/>
      <c r="AN39" s="56"/>
      <c r="AO39" s="61"/>
      <c r="AP39" s="62"/>
      <c r="AQ39" s="62"/>
      <c r="AR39" s="62"/>
      <c r="AS39" s="62"/>
      <c r="AT39" s="63"/>
    </row>
    <row r="40" spans="1:47" s="13" customFormat="1" ht="21.75" customHeight="1">
      <c r="A40" s="75"/>
      <c r="B40" s="76">
        <v>2040206</v>
      </c>
      <c r="C40" s="77">
        <v>0.02</v>
      </c>
      <c r="D40" s="88" t="s">
        <v>79</v>
      </c>
      <c r="E40" s="56"/>
      <c r="F40" s="57">
        <v>0</v>
      </c>
      <c r="G40" s="58"/>
      <c r="H40" s="58"/>
      <c r="I40" s="58"/>
      <c r="J40" s="58"/>
      <c r="K40" s="59"/>
      <c r="L40" s="56">
        <v>34</v>
      </c>
      <c r="M40" s="57"/>
      <c r="N40" s="58"/>
      <c r="O40" s="58"/>
      <c r="P40" s="58"/>
      <c r="Q40" s="58"/>
      <c r="R40" s="59"/>
      <c r="S40" s="56"/>
      <c r="T40" s="57">
        <v>0</v>
      </c>
      <c r="U40" s="58"/>
      <c r="V40" s="58"/>
      <c r="W40" s="58"/>
      <c r="X40" s="58"/>
      <c r="Y40" s="60"/>
      <c r="Z40" s="56"/>
      <c r="AA40" s="57"/>
      <c r="AB40" s="58"/>
      <c r="AC40" s="58"/>
      <c r="AD40" s="58"/>
      <c r="AE40" s="58"/>
      <c r="AF40" s="60"/>
      <c r="AG40" s="56"/>
      <c r="AH40" s="57"/>
      <c r="AI40" s="58"/>
      <c r="AJ40" s="58"/>
      <c r="AK40" s="58"/>
      <c r="AL40" s="58"/>
      <c r="AM40" s="59"/>
      <c r="AN40" s="56"/>
      <c r="AO40" s="61"/>
      <c r="AP40" s="62"/>
      <c r="AQ40" s="62"/>
      <c r="AR40" s="62"/>
      <c r="AS40" s="62"/>
      <c r="AT40" s="63"/>
    </row>
    <row r="41" spans="1:47" s="13" customFormat="1" ht="21.75" customHeight="1">
      <c r="A41" s="75"/>
      <c r="B41" s="76">
        <v>2040207</v>
      </c>
      <c r="C41" s="77">
        <v>0.04</v>
      </c>
      <c r="D41" s="88" t="s">
        <v>80</v>
      </c>
      <c r="E41" s="56">
        <v>6</v>
      </c>
      <c r="F41" s="57"/>
      <c r="G41" s="58"/>
      <c r="H41" s="58"/>
      <c r="I41" s="58"/>
      <c r="J41" s="58"/>
      <c r="K41" s="59"/>
      <c r="L41" s="56"/>
      <c r="M41" s="57"/>
      <c r="N41" s="58"/>
      <c r="O41" s="58"/>
      <c r="P41" s="58"/>
      <c r="Q41" s="58"/>
      <c r="R41" s="59"/>
      <c r="S41" s="56"/>
      <c r="T41" s="57"/>
      <c r="U41" s="58"/>
      <c r="V41" s="58"/>
      <c r="W41" s="58"/>
      <c r="X41" s="58"/>
      <c r="Y41" s="60"/>
      <c r="Z41" s="56"/>
      <c r="AA41" s="57"/>
      <c r="AB41" s="58"/>
      <c r="AC41" s="58"/>
      <c r="AD41" s="58"/>
      <c r="AE41" s="58"/>
      <c r="AF41" s="60"/>
      <c r="AG41" s="56"/>
      <c r="AH41" s="57"/>
      <c r="AI41" s="58"/>
      <c r="AJ41" s="58"/>
      <c r="AK41" s="58"/>
      <c r="AL41" s="58"/>
      <c r="AM41" s="59"/>
      <c r="AN41" s="56"/>
      <c r="AO41" s="61"/>
      <c r="AP41" s="62"/>
      <c r="AQ41" s="62"/>
      <c r="AR41" s="62"/>
      <c r="AS41" s="62"/>
      <c r="AT41" s="63"/>
    </row>
    <row r="42" spans="1:47" s="13" customFormat="1" ht="21.75" customHeight="1">
      <c r="A42" s="75"/>
      <c r="B42" s="76">
        <v>2040208</v>
      </c>
      <c r="C42" s="77">
        <v>0.04</v>
      </c>
      <c r="D42" s="88" t="s">
        <v>81</v>
      </c>
      <c r="E42" s="56">
        <v>6</v>
      </c>
      <c r="F42" s="57">
        <v>1</v>
      </c>
      <c r="G42" s="58"/>
      <c r="H42" s="58"/>
      <c r="I42" s="58"/>
      <c r="J42" s="58"/>
      <c r="K42" s="59"/>
      <c r="L42" s="56"/>
      <c r="M42" s="57">
        <v>0</v>
      </c>
      <c r="N42" s="58"/>
      <c r="O42" s="58"/>
      <c r="P42" s="58"/>
      <c r="Q42" s="58"/>
      <c r="R42" s="59"/>
      <c r="S42" s="56"/>
      <c r="T42" s="57">
        <v>0</v>
      </c>
      <c r="U42" s="58"/>
      <c r="V42" s="58"/>
      <c r="W42" s="58"/>
      <c r="X42" s="58"/>
      <c r="Y42" s="60"/>
      <c r="Z42" s="56"/>
      <c r="AA42" s="57"/>
      <c r="AB42" s="58"/>
      <c r="AC42" s="58"/>
      <c r="AD42" s="58"/>
      <c r="AE42" s="58"/>
      <c r="AF42" s="60"/>
      <c r="AG42" s="56"/>
      <c r="AH42" s="57"/>
      <c r="AI42" s="58"/>
      <c r="AJ42" s="58"/>
      <c r="AK42" s="58"/>
      <c r="AL42" s="58"/>
      <c r="AM42" s="59"/>
      <c r="AN42" s="56"/>
      <c r="AO42" s="61"/>
      <c r="AP42" s="62"/>
      <c r="AQ42" s="62"/>
      <c r="AR42" s="62"/>
      <c r="AS42" s="62"/>
      <c r="AT42" s="63"/>
    </row>
    <row r="43" spans="1:47" s="13" customFormat="1" ht="21.75" customHeight="1">
      <c r="A43" s="75"/>
      <c r="B43" s="76">
        <v>20403</v>
      </c>
      <c r="C43" s="77">
        <v>0.04</v>
      </c>
      <c r="D43" s="93" t="s">
        <v>82</v>
      </c>
      <c r="E43" s="56"/>
      <c r="F43" s="57">
        <v>0</v>
      </c>
      <c r="G43" s="58"/>
      <c r="H43" s="58"/>
      <c r="I43" s="58"/>
      <c r="J43" s="58"/>
      <c r="K43" s="59"/>
      <c r="L43" s="56"/>
      <c r="M43" s="57">
        <v>0</v>
      </c>
      <c r="N43" s="58"/>
      <c r="O43" s="58"/>
      <c r="P43" s="58"/>
      <c r="Q43" s="58"/>
      <c r="R43" s="59"/>
      <c r="S43" s="56"/>
      <c r="T43" s="57">
        <v>0</v>
      </c>
      <c r="U43" s="58"/>
      <c r="V43" s="58"/>
      <c r="W43" s="58"/>
      <c r="X43" s="58"/>
      <c r="Y43" s="60"/>
      <c r="Z43" s="56"/>
      <c r="AA43" s="57"/>
      <c r="AB43" s="58"/>
      <c r="AC43" s="58"/>
      <c r="AD43" s="58"/>
      <c r="AE43" s="58"/>
      <c r="AF43" s="60"/>
      <c r="AG43" s="56"/>
      <c r="AH43" s="57"/>
      <c r="AI43" s="58"/>
      <c r="AJ43" s="58"/>
      <c r="AK43" s="58"/>
      <c r="AL43" s="58"/>
      <c r="AM43" s="59"/>
      <c r="AN43" s="56"/>
      <c r="AO43" s="61"/>
      <c r="AP43" s="62"/>
      <c r="AQ43" s="62"/>
      <c r="AR43" s="62"/>
      <c r="AS43" s="62"/>
      <c r="AT43" s="63"/>
    </row>
    <row r="44" spans="1:47" s="13" customFormat="1" ht="21.75" customHeight="1">
      <c r="A44" s="75"/>
      <c r="B44" s="76" t="s">
        <v>83</v>
      </c>
      <c r="C44" s="77">
        <v>0.04</v>
      </c>
      <c r="D44" s="93" t="s">
        <v>84</v>
      </c>
      <c r="E44" s="56"/>
      <c r="F44" s="57">
        <v>0</v>
      </c>
      <c r="G44" s="58"/>
      <c r="H44" s="58"/>
      <c r="I44" s="58"/>
      <c r="J44" s="58"/>
      <c r="K44" s="59"/>
      <c r="L44" s="56"/>
      <c r="M44" s="57">
        <v>0</v>
      </c>
      <c r="N44" s="58"/>
      <c r="O44" s="58"/>
      <c r="P44" s="58"/>
      <c r="Q44" s="58"/>
      <c r="R44" s="59"/>
      <c r="S44" s="56">
        <v>12</v>
      </c>
      <c r="T44" s="57">
        <v>0</v>
      </c>
      <c r="U44" s="58"/>
      <c r="V44" s="58"/>
      <c r="W44" s="58"/>
      <c r="X44" s="58"/>
      <c r="Y44" s="60"/>
      <c r="Z44" s="56"/>
      <c r="AA44" s="57"/>
      <c r="AB44" s="58"/>
      <c r="AC44" s="58"/>
      <c r="AD44" s="58"/>
      <c r="AE44" s="58"/>
      <c r="AF44" s="60"/>
      <c r="AG44" s="56"/>
      <c r="AH44" s="57"/>
      <c r="AI44" s="58"/>
      <c r="AJ44" s="58"/>
      <c r="AK44" s="58"/>
      <c r="AL44" s="58"/>
      <c r="AM44" s="59"/>
      <c r="AN44" s="56"/>
      <c r="AO44" s="61"/>
      <c r="AP44" s="62"/>
      <c r="AQ44" s="62"/>
      <c r="AR44" s="62"/>
      <c r="AS44" s="62"/>
      <c r="AT44" s="63"/>
    </row>
    <row r="45" spans="1:47" s="13" customFormat="1" ht="21.75" customHeight="1">
      <c r="A45" s="66">
        <v>5</v>
      </c>
      <c r="B45" s="67">
        <v>205</v>
      </c>
      <c r="C45" s="67"/>
      <c r="D45" s="79" t="s">
        <v>85</v>
      </c>
      <c r="E45" s="94">
        <f>SUM(E46:E49)</f>
        <v>11</v>
      </c>
      <c r="F45" s="95">
        <f>SUM(F46:F49)</f>
        <v>0</v>
      </c>
      <c r="G45" s="96">
        <f>SUM(G46:G49)</f>
        <v>7</v>
      </c>
      <c r="H45" s="96">
        <f t="shared" ref="H45:K45" si="28">SUM(H46:H49)</f>
        <v>10</v>
      </c>
      <c r="I45" s="96">
        <f t="shared" si="28"/>
        <v>66</v>
      </c>
      <c r="J45" s="96">
        <f t="shared" si="28"/>
        <v>47</v>
      </c>
      <c r="K45" s="97">
        <f t="shared" si="28"/>
        <v>35</v>
      </c>
      <c r="L45" s="94">
        <f>SUM(L46:L49)</f>
        <v>11</v>
      </c>
      <c r="M45" s="71">
        <f>SUM(M46:M49)</f>
        <v>0</v>
      </c>
      <c r="N45" s="72">
        <f>SUM(N46:N49)</f>
        <v>0</v>
      </c>
      <c r="O45" s="72">
        <f t="shared" ref="O45:R45" si="29">SUM(O46:O49)</f>
        <v>4</v>
      </c>
      <c r="P45" s="72">
        <f t="shared" si="29"/>
        <v>58</v>
      </c>
      <c r="Q45" s="72">
        <f t="shared" si="29"/>
        <v>16</v>
      </c>
      <c r="R45" s="73">
        <f t="shared" si="29"/>
        <v>19</v>
      </c>
      <c r="S45" s="94">
        <f>SUM(S46:S49)</f>
        <v>11</v>
      </c>
      <c r="T45" s="95">
        <f>SUM(T46:T49)</f>
        <v>0</v>
      </c>
      <c r="U45" s="96">
        <f>SUM(U46:U49)</f>
        <v>0</v>
      </c>
      <c r="V45" s="96">
        <f t="shared" ref="V45:Y45" si="30">SUM(V46:V49)</f>
        <v>4</v>
      </c>
      <c r="W45" s="96">
        <f t="shared" si="30"/>
        <v>53</v>
      </c>
      <c r="X45" s="96">
        <f t="shared" si="30"/>
        <v>31</v>
      </c>
      <c r="Y45" s="98">
        <f t="shared" si="30"/>
        <v>18</v>
      </c>
      <c r="Z45" s="94">
        <f>SUM(Z46:Z49)</f>
        <v>0</v>
      </c>
      <c r="AA45" s="95">
        <f>SUM(AA46:AA49)</f>
        <v>0</v>
      </c>
      <c r="AB45" s="96">
        <f>SUM(AB46:AB49)</f>
        <v>0</v>
      </c>
      <c r="AC45" s="96">
        <f t="shared" ref="AC45:AF45" si="31">SUM(AC46:AC49)</f>
        <v>0</v>
      </c>
      <c r="AD45" s="96">
        <f t="shared" si="31"/>
        <v>0</v>
      </c>
      <c r="AE45" s="96">
        <f t="shared" si="31"/>
        <v>0</v>
      </c>
      <c r="AF45" s="98">
        <f t="shared" si="31"/>
        <v>0</v>
      </c>
      <c r="AG45" s="94">
        <f>SUM(AG46:AG49)</f>
        <v>0</v>
      </c>
      <c r="AH45" s="95">
        <f>SUM(AH46:AH49)</f>
        <v>0</v>
      </c>
      <c r="AI45" s="96">
        <f>SUM(AI46:AI49)</f>
        <v>0</v>
      </c>
      <c r="AJ45" s="96">
        <f t="shared" ref="AJ45:AM45" si="32">SUM(AJ46:AJ49)</f>
        <v>0</v>
      </c>
      <c r="AK45" s="96">
        <f t="shared" si="32"/>
        <v>0</v>
      </c>
      <c r="AL45" s="96">
        <f t="shared" si="32"/>
        <v>0</v>
      </c>
      <c r="AM45" s="97">
        <f t="shared" si="32"/>
        <v>0</v>
      </c>
      <c r="AN45" s="94">
        <f>SUM(AN46:AN49)</f>
        <v>0</v>
      </c>
      <c r="AO45" s="61"/>
      <c r="AP45" s="62"/>
      <c r="AQ45" s="62"/>
      <c r="AR45" s="62"/>
      <c r="AS45" s="62"/>
      <c r="AT45" s="63"/>
    </row>
    <row r="46" spans="1:47" s="13" customFormat="1" ht="21.75" customHeight="1">
      <c r="A46" s="99"/>
      <c r="B46" s="100">
        <v>20501</v>
      </c>
      <c r="C46" s="101">
        <v>0.08</v>
      </c>
      <c r="D46" s="102" t="s">
        <v>86</v>
      </c>
      <c r="E46" s="56">
        <v>2</v>
      </c>
      <c r="F46" s="57"/>
      <c r="G46" s="58">
        <v>7</v>
      </c>
      <c r="H46" s="58">
        <v>10</v>
      </c>
      <c r="I46" s="58"/>
      <c r="J46" s="58"/>
      <c r="K46" s="59"/>
      <c r="L46" s="56">
        <v>2</v>
      </c>
      <c r="M46" s="57">
        <v>0</v>
      </c>
      <c r="N46" s="58"/>
      <c r="O46" s="58">
        <v>4</v>
      </c>
      <c r="P46" s="58">
        <v>10</v>
      </c>
      <c r="Q46" s="58"/>
      <c r="R46" s="59"/>
      <c r="S46" s="56">
        <v>2</v>
      </c>
      <c r="T46" s="57">
        <v>0</v>
      </c>
      <c r="U46" s="58"/>
      <c r="V46" s="58">
        <v>4</v>
      </c>
      <c r="W46" s="58">
        <v>9</v>
      </c>
      <c r="X46" s="58"/>
      <c r="Y46" s="60"/>
      <c r="Z46" s="56"/>
      <c r="AA46" s="57"/>
      <c r="AB46" s="58"/>
      <c r="AC46" s="58"/>
      <c r="AD46" s="58"/>
      <c r="AE46" s="58"/>
      <c r="AF46" s="60"/>
      <c r="AG46" s="56"/>
      <c r="AH46" s="57"/>
      <c r="AI46" s="58"/>
      <c r="AJ46" s="58"/>
      <c r="AK46" s="58"/>
      <c r="AL46" s="58"/>
      <c r="AM46" s="59"/>
      <c r="AN46" s="56"/>
      <c r="AO46" s="61"/>
      <c r="AP46" s="62"/>
      <c r="AQ46" s="62"/>
      <c r="AR46" s="62"/>
      <c r="AS46" s="62"/>
      <c r="AT46" s="63"/>
      <c r="AU46" s="30"/>
    </row>
    <row r="47" spans="1:47" s="13" customFormat="1" ht="21.75" customHeight="1">
      <c r="A47" s="99"/>
      <c r="B47" s="100">
        <v>20502</v>
      </c>
      <c r="C47" s="101">
        <v>0.1</v>
      </c>
      <c r="D47" s="102" t="s">
        <v>87</v>
      </c>
      <c r="E47" s="56">
        <v>9</v>
      </c>
      <c r="F47" s="57">
        <v>0</v>
      </c>
      <c r="G47" s="58"/>
      <c r="H47" s="58"/>
      <c r="I47" s="58">
        <v>66</v>
      </c>
      <c r="J47" s="58"/>
      <c r="K47" s="59">
        <v>13</v>
      </c>
      <c r="L47" s="56">
        <v>9</v>
      </c>
      <c r="M47" s="57">
        <v>0</v>
      </c>
      <c r="N47" s="58"/>
      <c r="O47" s="58"/>
      <c r="P47" s="58">
        <v>48</v>
      </c>
      <c r="Q47" s="58"/>
      <c r="R47" s="59">
        <v>12</v>
      </c>
      <c r="S47" s="56">
        <v>9</v>
      </c>
      <c r="T47" s="57">
        <v>0</v>
      </c>
      <c r="U47" s="58"/>
      <c r="V47" s="58"/>
      <c r="W47" s="58">
        <v>44</v>
      </c>
      <c r="X47" s="58"/>
      <c r="Y47" s="60">
        <v>12</v>
      </c>
      <c r="Z47" s="56"/>
      <c r="AA47" s="57"/>
      <c r="AB47" s="58"/>
      <c r="AC47" s="58"/>
      <c r="AD47" s="58"/>
      <c r="AE47" s="58"/>
      <c r="AF47" s="60"/>
      <c r="AG47" s="56"/>
      <c r="AH47" s="57"/>
      <c r="AI47" s="58"/>
      <c r="AJ47" s="58"/>
      <c r="AK47" s="58"/>
      <c r="AL47" s="58"/>
      <c r="AM47" s="59"/>
      <c r="AN47" s="56"/>
      <c r="AO47" s="61"/>
      <c r="AP47" s="62"/>
      <c r="AQ47" s="62"/>
      <c r="AR47" s="62"/>
      <c r="AS47" s="62"/>
      <c r="AT47" s="63"/>
      <c r="AU47" s="30"/>
    </row>
    <row r="48" spans="1:47" s="13" customFormat="1" ht="21.75" customHeight="1">
      <c r="A48" s="99"/>
      <c r="B48" s="100">
        <v>20503</v>
      </c>
      <c r="C48" s="101">
        <v>0.1</v>
      </c>
      <c r="D48" s="80" t="s">
        <v>88</v>
      </c>
      <c r="E48" s="56"/>
      <c r="F48" s="57">
        <v>0</v>
      </c>
      <c r="G48" s="58"/>
      <c r="H48" s="58"/>
      <c r="I48" s="58"/>
      <c r="J48" s="58">
        <v>47</v>
      </c>
      <c r="K48" s="59">
        <v>22</v>
      </c>
      <c r="L48" s="56"/>
      <c r="M48" s="57">
        <v>0</v>
      </c>
      <c r="N48" s="58"/>
      <c r="O48" s="58"/>
      <c r="P48" s="58"/>
      <c r="Q48" s="58">
        <v>16</v>
      </c>
      <c r="R48" s="59">
        <v>7</v>
      </c>
      <c r="S48" s="56"/>
      <c r="T48" s="57">
        <v>0</v>
      </c>
      <c r="U48" s="58"/>
      <c r="V48" s="58"/>
      <c r="W48" s="58"/>
      <c r="X48" s="58">
        <v>31</v>
      </c>
      <c r="Y48" s="60">
        <v>6</v>
      </c>
      <c r="Z48" s="56"/>
      <c r="AA48" s="57"/>
      <c r="AB48" s="58"/>
      <c r="AC48" s="58"/>
      <c r="AD48" s="58"/>
      <c r="AE48" s="58"/>
      <c r="AF48" s="60"/>
      <c r="AG48" s="56"/>
      <c r="AH48" s="57"/>
      <c r="AI48" s="58"/>
      <c r="AJ48" s="58"/>
      <c r="AK48" s="58"/>
      <c r="AL48" s="58"/>
      <c r="AM48" s="59"/>
      <c r="AN48" s="56"/>
      <c r="AO48" s="61"/>
      <c r="AP48" s="62"/>
      <c r="AQ48" s="62"/>
      <c r="AR48" s="62"/>
      <c r="AS48" s="62"/>
      <c r="AT48" s="63"/>
      <c r="AU48" s="30"/>
    </row>
    <row r="49" spans="1:47" s="13" customFormat="1" ht="21.75" customHeight="1">
      <c r="A49" s="99"/>
      <c r="B49" s="100">
        <v>20504</v>
      </c>
      <c r="C49" s="101">
        <v>0.1</v>
      </c>
      <c r="D49" s="80" t="s">
        <v>89</v>
      </c>
      <c r="E49" s="56"/>
      <c r="F49" s="57">
        <v>0</v>
      </c>
      <c r="G49" s="58"/>
      <c r="H49" s="58"/>
      <c r="I49" s="58"/>
      <c r="J49" s="58"/>
      <c r="K49" s="59"/>
      <c r="L49" s="56"/>
      <c r="M49" s="57">
        <v>0</v>
      </c>
      <c r="N49" s="58"/>
      <c r="O49" s="58"/>
      <c r="P49" s="58"/>
      <c r="Q49" s="58"/>
      <c r="R49" s="59"/>
      <c r="S49" s="56"/>
      <c r="T49" s="57">
        <v>0</v>
      </c>
      <c r="U49" s="58"/>
      <c r="V49" s="58"/>
      <c r="W49" s="58"/>
      <c r="X49" s="58"/>
      <c r="Y49" s="60"/>
      <c r="Z49" s="56"/>
      <c r="AA49" s="57"/>
      <c r="AB49" s="58"/>
      <c r="AC49" s="58"/>
      <c r="AD49" s="58"/>
      <c r="AE49" s="58"/>
      <c r="AF49" s="60"/>
      <c r="AG49" s="56"/>
      <c r="AH49" s="57"/>
      <c r="AI49" s="58"/>
      <c r="AJ49" s="58"/>
      <c r="AK49" s="58"/>
      <c r="AL49" s="58"/>
      <c r="AM49" s="59"/>
      <c r="AN49" s="56"/>
      <c r="AO49" s="61"/>
      <c r="AP49" s="62"/>
      <c r="AQ49" s="62"/>
      <c r="AR49" s="62"/>
      <c r="AS49" s="62"/>
      <c r="AT49" s="63"/>
      <c r="AU49" s="30"/>
    </row>
    <row r="50" spans="1:47" s="13" customFormat="1" ht="21.75" customHeight="1">
      <c r="A50" s="103">
        <v>6</v>
      </c>
      <c r="B50" s="104">
        <v>206</v>
      </c>
      <c r="C50" s="105">
        <v>0.1</v>
      </c>
      <c r="D50" s="91" t="s">
        <v>90</v>
      </c>
      <c r="E50" s="94">
        <f>SUM(E51:E53)</f>
        <v>1</v>
      </c>
      <c r="F50" s="95">
        <f>SUM(F51:F53)</f>
        <v>20</v>
      </c>
      <c r="G50" s="96">
        <f t="shared" ref="G50:AN50" si="33">SUM(G51:G53)</f>
        <v>1</v>
      </c>
      <c r="H50" s="96">
        <f t="shared" si="33"/>
        <v>0</v>
      </c>
      <c r="I50" s="96">
        <f>SUM(I51:I53)</f>
        <v>1</v>
      </c>
      <c r="J50" s="96">
        <f t="shared" si="33"/>
        <v>0</v>
      </c>
      <c r="K50" s="97">
        <f t="shared" si="33"/>
        <v>1</v>
      </c>
      <c r="L50" s="94">
        <f t="shared" si="33"/>
        <v>7</v>
      </c>
      <c r="M50" s="71">
        <f t="shared" si="33"/>
        <v>3</v>
      </c>
      <c r="N50" s="72">
        <f t="shared" si="33"/>
        <v>0</v>
      </c>
      <c r="O50" s="72">
        <f t="shared" si="33"/>
        <v>0</v>
      </c>
      <c r="P50" s="72">
        <f t="shared" si="33"/>
        <v>0</v>
      </c>
      <c r="Q50" s="72">
        <f t="shared" si="33"/>
        <v>0</v>
      </c>
      <c r="R50" s="73">
        <f t="shared" si="33"/>
        <v>1</v>
      </c>
      <c r="S50" s="94">
        <f t="shared" si="33"/>
        <v>2</v>
      </c>
      <c r="T50" s="71">
        <f t="shared" si="33"/>
        <v>0</v>
      </c>
      <c r="U50" s="72">
        <f t="shared" si="33"/>
        <v>0</v>
      </c>
      <c r="V50" s="72">
        <f t="shared" si="33"/>
        <v>0</v>
      </c>
      <c r="W50" s="72">
        <f t="shared" si="33"/>
        <v>0</v>
      </c>
      <c r="X50" s="72">
        <f t="shared" si="33"/>
        <v>0</v>
      </c>
      <c r="Y50" s="74">
        <f t="shared" si="33"/>
        <v>0</v>
      </c>
      <c r="Z50" s="94">
        <f t="shared" si="33"/>
        <v>0</v>
      </c>
      <c r="AA50" s="71">
        <f t="shared" si="33"/>
        <v>0</v>
      </c>
      <c r="AB50" s="72">
        <f t="shared" si="33"/>
        <v>0</v>
      </c>
      <c r="AC50" s="72">
        <f t="shared" si="33"/>
        <v>0</v>
      </c>
      <c r="AD50" s="72">
        <f t="shared" si="33"/>
        <v>0</v>
      </c>
      <c r="AE50" s="72">
        <f t="shared" si="33"/>
        <v>0</v>
      </c>
      <c r="AF50" s="74">
        <f t="shared" si="33"/>
        <v>0</v>
      </c>
      <c r="AG50" s="94">
        <f>SUM(AG51:AG53)</f>
        <v>0</v>
      </c>
      <c r="AH50" s="95">
        <f>SUM(AH51:AH53)</f>
        <v>0</v>
      </c>
      <c r="AI50" s="96">
        <f t="shared" ref="AI50:AM50" si="34">SUM(AI51:AI53)</f>
        <v>0</v>
      </c>
      <c r="AJ50" s="96">
        <f t="shared" si="34"/>
        <v>0</v>
      </c>
      <c r="AK50" s="96">
        <f>SUM(AK51:AK53)</f>
        <v>0</v>
      </c>
      <c r="AL50" s="96">
        <f t="shared" si="34"/>
        <v>0</v>
      </c>
      <c r="AM50" s="97">
        <f t="shared" si="34"/>
        <v>0</v>
      </c>
      <c r="AN50" s="94">
        <f t="shared" si="33"/>
        <v>0</v>
      </c>
      <c r="AO50" s="61"/>
      <c r="AP50" s="62"/>
      <c r="AQ50" s="62"/>
      <c r="AR50" s="62"/>
      <c r="AS50" s="62"/>
      <c r="AT50" s="63"/>
    </row>
    <row r="51" spans="1:47" s="13" customFormat="1" ht="21.75" customHeight="1">
      <c r="A51" s="103"/>
      <c r="B51" s="100">
        <v>20601</v>
      </c>
      <c r="C51" s="101">
        <v>0.1</v>
      </c>
      <c r="D51" s="80" t="s">
        <v>91</v>
      </c>
      <c r="E51" s="56"/>
      <c r="F51" s="57">
        <v>14</v>
      </c>
      <c r="G51" s="58"/>
      <c r="H51" s="58"/>
      <c r="I51" s="58">
        <v>1</v>
      </c>
      <c r="J51" s="58"/>
      <c r="K51" s="59"/>
      <c r="L51" s="56">
        <v>6</v>
      </c>
      <c r="M51" s="57"/>
      <c r="N51" s="58"/>
      <c r="O51" s="58"/>
      <c r="P51" s="58"/>
      <c r="Q51" s="58"/>
      <c r="R51" s="59"/>
      <c r="S51" s="56">
        <v>1</v>
      </c>
      <c r="T51" s="57"/>
      <c r="U51" s="58"/>
      <c r="V51" s="58"/>
      <c r="W51" s="58"/>
      <c r="X51" s="58"/>
      <c r="Y51" s="60"/>
      <c r="Z51" s="56"/>
      <c r="AA51" s="57"/>
      <c r="AB51" s="58"/>
      <c r="AC51" s="58"/>
      <c r="AD51" s="58"/>
      <c r="AE51" s="58"/>
      <c r="AF51" s="60"/>
      <c r="AG51" s="56"/>
      <c r="AH51" s="57"/>
      <c r="AI51" s="58"/>
      <c r="AJ51" s="58"/>
      <c r="AK51" s="58"/>
      <c r="AL51" s="58"/>
      <c r="AM51" s="59"/>
      <c r="AN51" s="56"/>
      <c r="AO51" s="61"/>
      <c r="AP51" s="62"/>
      <c r="AQ51" s="62"/>
      <c r="AR51" s="62"/>
      <c r="AS51" s="62"/>
      <c r="AT51" s="63"/>
      <c r="AU51" s="30"/>
    </row>
    <row r="52" spans="1:47" s="13" customFormat="1" ht="21.75" customHeight="1">
      <c r="A52" s="103"/>
      <c r="B52" s="100">
        <v>20602</v>
      </c>
      <c r="C52" s="101">
        <v>0.1</v>
      </c>
      <c r="D52" s="80" t="s">
        <v>92</v>
      </c>
      <c r="E52" s="56">
        <v>1</v>
      </c>
      <c r="F52" s="57">
        <v>6</v>
      </c>
      <c r="G52" s="58">
        <v>1</v>
      </c>
      <c r="H52" s="58"/>
      <c r="I52" s="58"/>
      <c r="J52" s="58"/>
      <c r="K52" s="59">
        <v>1</v>
      </c>
      <c r="L52" s="56">
        <v>1</v>
      </c>
      <c r="M52" s="57">
        <v>3</v>
      </c>
      <c r="N52" s="58"/>
      <c r="O52" s="58"/>
      <c r="P52" s="58"/>
      <c r="Q52" s="58"/>
      <c r="R52" s="59">
        <v>1</v>
      </c>
      <c r="S52" s="56">
        <v>1</v>
      </c>
      <c r="T52" s="57"/>
      <c r="U52" s="58"/>
      <c r="V52" s="58"/>
      <c r="W52" s="58"/>
      <c r="X52" s="58"/>
      <c r="Y52" s="60"/>
      <c r="Z52" s="56"/>
      <c r="AA52" s="57"/>
      <c r="AB52" s="58"/>
      <c r="AC52" s="58"/>
      <c r="AD52" s="58"/>
      <c r="AE52" s="58"/>
      <c r="AF52" s="60"/>
      <c r="AG52" s="56"/>
      <c r="AH52" s="57"/>
      <c r="AI52" s="58"/>
      <c r="AJ52" s="58"/>
      <c r="AK52" s="58"/>
      <c r="AL52" s="58"/>
      <c r="AM52" s="59"/>
      <c r="AN52" s="56"/>
      <c r="AO52" s="61"/>
      <c r="AP52" s="62"/>
      <c r="AQ52" s="62"/>
      <c r="AR52" s="62"/>
      <c r="AS52" s="62"/>
      <c r="AT52" s="63"/>
      <c r="AU52" s="30"/>
    </row>
    <row r="53" spans="1:47" s="13" customFormat="1" ht="21.75" customHeight="1">
      <c r="A53" s="103"/>
      <c r="B53" s="100">
        <v>20603</v>
      </c>
      <c r="C53" s="101">
        <v>0.5</v>
      </c>
      <c r="D53" s="80" t="s">
        <v>93</v>
      </c>
      <c r="E53" s="56"/>
      <c r="F53" s="57">
        <v>0</v>
      </c>
      <c r="G53" s="58"/>
      <c r="H53" s="58"/>
      <c r="I53" s="58"/>
      <c r="J53" s="58"/>
      <c r="K53" s="59"/>
      <c r="L53" s="56"/>
      <c r="M53" s="57">
        <v>0</v>
      </c>
      <c r="N53" s="58"/>
      <c r="O53" s="58"/>
      <c r="P53" s="58"/>
      <c r="Q53" s="58"/>
      <c r="R53" s="59"/>
      <c r="S53" s="56"/>
      <c r="T53" s="57">
        <v>0</v>
      </c>
      <c r="U53" s="58"/>
      <c r="V53" s="58"/>
      <c r="W53" s="58"/>
      <c r="X53" s="58"/>
      <c r="Y53" s="60"/>
      <c r="Z53" s="56"/>
      <c r="AA53" s="57"/>
      <c r="AB53" s="58"/>
      <c r="AC53" s="58"/>
      <c r="AD53" s="58"/>
      <c r="AE53" s="58"/>
      <c r="AF53" s="60"/>
      <c r="AG53" s="56"/>
      <c r="AH53" s="57"/>
      <c r="AI53" s="58"/>
      <c r="AJ53" s="58"/>
      <c r="AK53" s="58"/>
      <c r="AL53" s="58"/>
      <c r="AM53" s="59"/>
      <c r="AN53" s="56"/>
      <c r="AO53" s="61"/>
      <c r="AP53" s="62"/>
      <c r="AQ53" s="62"/>
      <c r="AR53" s="62"/>
      <c r="AS53" s="62"/>
      <c r="AT53" s="63"/>
      <c r="AU53" s="30"/>
    </row>
    <row r="54" spans="1:47" s="31" customFormat="1" ht="21.75" customHeight="1">
      <c r="A54" s="103">
        <v>7</v>
      </c>
      <c r="B54" s="104">
        <v>208</v>
      </c>
      <c r="C54" s="105">
        <v>0.2</v>
      </c>
      <c r="D54" s="91" t="s">
        <v>94</v>
      </c>
      <c r="E54" s="56">
        <v>3</v>
      </c>
      <c r="F54" s="57">
        <v>1</v>
      </c>
      <c r="G54" s="58">
        <v>5</v>
      </c>
      <c r="H54" s="58">
        <v>9</v>
      </c>
      <c r="I54" s="58">
        <v>7</v>
      </c>
      <c r="J54" s="58">
        <v>3</v>
      </c>
      <c r="K54" s="59">
        <v>2</v>
      </c>
      <c r="L54" s="56">
        <v>3</v>
      </c>
      <c r="M54" s="57">
        <v>1</v>
      </c>
      <c r="N54" s="58">
        <v>5</v>
      </c>
      <c r="O54" s="58">
        <v>9</v>
      </c>
      <c r="P54" s="58">
        <v>7</v>
      </c>
      <c r="Q54" s="58">
        <v>3</v>
      </c>
      <c r="R54" s="59">
        <v>1</v>
      </c>
      <c r="S54" s="56">
        <v>2</v>
      </c>
      <c r="T54" s="57">
        <v>0</v>
      </c>
      <c r="U54" s="58">
        <v>4</v>
      </c>
      <c r="V54" s="58">
        <v>8</v>
      </c>
      <c r="W54" s="58">
        <v>7</v>
      </c>
      <c r="X54" s="58">
        <v>2</v>
      </c>
      <c r="Y54" s="60">
        <v>1</v>
      </c>
      <c r="Z54" s="56"/>
      <c r="AA54" s="57"/>
      <c r="AB54" s="58"/>
      <c r="AC54" s="58"/>
      <c r="AD54" s="58"/>
      <c r="AE54" s="58"/>
      <c r="AF54" s="60"/>
      <c r="AG54" s="56"/>
      <c r="AH54" s="57"/>
      <c r="AI54" s="58"/>
      <c r="AJ54" s="58"/>
      <c r="AK54" s="58"/>
      <c r="AL54" s="58"/>
      <c r="AM54" s="59"/>
      <c r="AN54" s="56"/>
      <c r="AO54" s="61"/>
      <c r="AP54" s="62"/>
      <c r="AQ54" s="62"/>
      <c r="AR54" s="62"/>
      <c r="AS54" s="62"/>
      <c r="AT54" s="63"/>
      <c r="AU54" s="30"/>
    </row>
    <row r="55" spans="1:47" s="31" customFormat="1" ht="21.75" customHeight="1">
      <c r="A55" s="103">
        <v>8</v>
      </c>
      <c r="B55" s="104">
        <v>209</v>
      </c>
      <c r="C55" s="105">
        <v>0.1</v>
      </c>
      <c r="D55" s="91" t="s">
        <v>95</v>
      </c>
      <c r="E55" s="56"/>
      <c r="F55" s="57">
        <v>0</v>
      </c>
      <c r="G55" s="58"/>
      <c r="H55" s="58"/>
      <c r="I55" s="58"/>
      <c r="J55" s="58"/>
      <c r="K55" s="59"/>
      <c r="L55" s="56"/>
      <c r="M55" s="57">
        <v>0</v>
      </c>
      <c r="N55" s="58"/>
      <c r="O55" s="58"/>
      <c r="P55" s="58"/>
      <c r="Q55" s="58"/>
      <c r="R55" s="59"/>
      <c r="S55" s="56"/>
      <c r="T55" s="57">
        <v>0</v>
      </c>
      <c r="U55" s="58"/>
      <c r="V55" s="58"/>
      <c r="W55" s="58"/>
      <c r="X55" s="58"/>
      <c r="Y55" s="60"/>
      <c r="Z55" s="56"/>
      <c r="AA55" s="57"/>
      <c r="AB55" s="58"/>
      <c r="AC55" s="58"/>
      <c r="AD55" s="58"/>
      <c r="AE55" s="58"/>
      <c r="AF55" s="60"/>
      <c r="AG55" s="56"/>
      <c r="AH55" s="57"/>
      <c r="AI55" s="58"/>
      <c r="AJ55" s="58"/>
      <c r="AK55" s="58"/>
      <c r="AL55" s="58"/>
      <c r="AM55" s="59"/>
      <c r="AN55" s="56"/>
      <c r="AO55" s="61"/>
      <c r="AP55" s="62"/>
      <c r="AQ55" s="62"/>
      <c r="AR55" s="62"/>
      <c r="AS55" s="62"/>
      <c r="AT55" s="63"/>
      <c r="AU55" s="30"/>
    </row>
    <row r="56" spans="1:47" s="31" customFormat="1" ht="21.75" customHeight="1">
      <c r="A56" s="103">
        <v>9</v>
      </c>
      <c r="B56" s="104">
        <v>212</v>
      </c>
      <c r="C56" s="105">
        <v>0.2</v>
      </c>
      <c r="D56" s="106" t="s">
        <v>96</v>
      </c>
      <c r="E56" s="56"/>
      <c r="F56" s="57">
        <v>10</v>
      </c>
      <c r="G56" s="58">
        <v>1</v>
      </c>
      <c r="H56" s="58">
        <v>5</v>
      </c>
      <c r="I56" s="58"/>
      <c r="J56" s="58"/>
      <c r="K56" s="59"/>
      <c r="L56" s="56"/>
      <c r="M56" s="57">
        <v>0</v>
      </c>
      <c r="N56" s="58"/>
      <c r="O56" s="58"/>
      <c r="P56" s="58"/>
      <c r="Q56" s="58"/>
      <c r="R56" s="59"/>
      <c r="S56" s="56"/>
      <c r="T56" s="57">
        <v>0</v>
      </c>
      <c r="U56" s="58"/>
      <c r="V56" s="58"/>
      <c r="W56" s="58"/>
      <c r="X56" s="58"/>
      <c r="Y56" s="60"/>
      <c r="Z56" s="56"/>
      <c r="AA56" s="57"/>
      <c r="AB56" s="58"/>
      <c r="AC56" s="58"/>
      <c r="AD56" s="58"/>
      <c r="AE56" s="58"/>
      <c r="AF56" s="60"/>
      <c r="AG56" s="56"/>
      <c r="AH56" s="57"/>
      <c r="AI56" s="58"/>
      <c r="AJ56" s="58"/>
      <c r="AK56" s="58"/>
      <c r="AL56" s="58"/>
      <c r="AM56" s="59"/>
      <c r="AN56" s="56"/>
      <c r="AO56" s="61"/>
      <c r="AP56" s="62"/>
      <c r="AQ56" s="62"/>
      <c r="AR56" s="62"/>
      <c r="AS56" s="62"/>
      <c r="AT56" s="63"/>
      <c r="AU56" s="30"/>
    </row>
    <row r="57" spans="1:47" s="31" customFormat="1" ht="21.75" customHeight="1">
      <c r="A57" s="103">
        <v>10</v>
      </c>
      <c r="B57" s="104">
        <v>213</v>
      </c>
      <c r="C57" s="105">
        <v>0.2</v>
      </c>
      <c r="D57" s="79" t="s">
        <v>97</v>
      </c>
      <c r="E57" s="56"/>
      <c r="F57" s="57">
        <v>0</v>
      </c>
      <c r="G57" s="58"/>
      <c r="H57" s="58"/>
      <c r="I57" s="58"/>
      <c r="J57" s="58"/>
      <c r="K57" s="59"/>
      <c r="L57" s="56"/>
      <c r="M57" s="57">
        <v>0</v>
      </c>
      <c r="N57" s="58"/>
      <c r="O57" s="58"/>
      <c r="P57" s="58"/>
      <c r="Q57" s="58"/>
      <c r="R57" s="59"/>
      <c r="S57" s="56"/>
      <c r="T57" s="57">
        <v>0</v>
      </c>
      <c r="U57" s="58"/>
      <c r="V57" s="58"/>
      <c r="W57" s="58"/>
      <c r="X57" s="58"/>
      <c r="Y57" s="60"/>
      <c r="Z57" s="56"/>
      <c r="AA57" s="57"/>
      <c r="AB57" s="58"/>
      <c r="AC57" s="58"/>
      <c r="AD57" s="58"/>
      <c r="AE57" s="58"/>
      <c r="AF57" s="60"/>
      <c r="AG57" s="56"/>
      <c r="AH57" s="57"/>
      <c r="AI57" s="58"/>
      <c r="AJ57" s="58"/>
      <c r="AK57" s="58"/>
      <c r="AL57" s="58"/>
      <c r="AM57" s="59"/>
      <c r="AN57" s="56"/>
      <c r="AO57" s="61"/>
      <c r="AP57" s="62"/>
      <c r="AQ57" s="62"/>
      <c r="AR57" s="62"/>
      <c r="AS57" s="62"/>
      <c r="AT57" s="63"/>
      <c r="AU57" s="30"/>
    </row>
    <row r="58" spans="1:47" s="31" customFormat="1" ht="21.75" customHeight="1">
      <c r="A58" s="103">
        <v>11</v>
      </c>
      <c r="B58" s="104">
        <v>215</v>
      </c>
      <c r="C58" s="105">
        <v>0.2</v>
      </c>
      <c r="D58" s="79" t="s">
        <v>98</v>
      </c>
      <c r="E58" s="56"/>
      <c r="F58" s="57"/>
      <c r="G58" s="58"/>
      <c r="H58" s="58"/>
      <c r="I58" s="58"/>
      <c r="J58" s="58"/>
      <c r="K58" s="59"/>
      <c r="L58" s="56"/>
      <c r="M58" s="57">
        <v>0</v>
      </c>
      <c r="N58" s="58"/>
      <c r="O58" s="58"/>
      <c r="P58" s="58"/>
      <c r="Q58" s="58"/>
      <c r="R58" s="59"/>
      <c r="S58" s="56"/>
      <c r="T58" s="57">
        <v>0</v>
      </c>
      <c r="U58" s="58"/>
      <c r="V58" s="58"/>
      <c r="W58" s="58"/>
      <c r="X58" s="58"/>
      <c r="Y58" s="60"/>
      <c r="Z58" s="56"/>
      <c r="AA58" s="57"/>
      <c r="AB58" s="58"/>
      <c r="AC58" s="58"/>
      <c r="AD58" s="58"/>
      <c r="AE58" s="58"/>
      <c r="AF58" s="60"/>
      <c r="AG58" s="56"/>
      <c r="AH58" s="57"/>
      <c r="AI58" s="58"/>
      <c r="AJ58" s="58"/>
      <c r="AK58" s="58"/>
      <c r="AL58" s="58"/>
      <c r="AM58" s="59"/>
      <c r="AN58" s="56"/>
      <c r="AO58" s="61"/>
      <c r="AP58" s="62"/>
      <c r="AQ58" s="62"/>
      <c r="AR58" s="62"/>
      <c r="AS58" s="62"/>
      <c r="AT58" s="63"/>
      <c r="AU58" s="30"/>
    </row>
    <row r="59" spans="1:47" s="31" customFormat="1" ht="21.75" customHeight="1" thickBot="1">
      <c r="A59" s="103">
        <v>12</v>
      </c>
      <c r="B59" s="107">
        <v>219</v>
      </c>
      <c r="C59" s="108">
        <v>0.1</v>
      </c>
      <c r="D59" s="109" t="s">
        <v>99</v>
      </c>
      <c r="E59" s="110"/>
      <c r="F59" s="57">
        <v>0</v>
      </c>
      <c r="G59" s="58"/>
      <c r="H59" s="58"/>
      <c r="I59" s="58"/>
      <c r="J59" s="58"/>
      <c r="K59" s="59"/>
      <c r="L59" s="110"/>
      <c r="M59" s="57">
        <v>0</v>
      </c>
      <c r="N59" s="58"/>
      <c r="O59" s="58"/>
      <c r="P59" s="58"/>
      <c r="Q59" s="58"/>
      <c r="R59" s="59"/>
      <c r="S59" s="110"/>
      <c r="T59" s="57">
        <v>0</v>
      </c>
      <c r="U59" s="58"/>
      <c r="V59" s="58"/>
      <c r="W59" s="58"/>
      <c r="X59" s="58"/>
      <c r="Y59" s="60"/>
      <c r="Z59" s="110"/>
      <c r="AA59" s="57"/>
      <c r="AB59" s="58"/>
      <c r="AC59" s="58"/>
      <c r="AD59" s="58"/>
      <c r="AE59" s="58"/>
      <c r="AF59" s="60"/>
      <c r="AG59" s="110"/>
      <c r="AH59" s="57"/>
      <c r="AI59" s="58"/>
      <c r="AJ59" s="58"/>
      <c r="AK59" s="58"/>
      <c r="AL59" s="58"/>
      <c r="AM59" s="59"/>
      <c r="AN59" s="110"/>
      <c r="AO59" s="111"/>
      <c r="AP59" s="112"/>
      <c r="AQ59" s="112"/>
      <c r="AR59" s="112"/>
      <c r="AS59" s="112"/>
      <c r="AT59" s="113"/>
      <c r="AU59" s="30"/>
    </row>
    <row r="60" spans="1:47" s="119" customFormat="1" ht="21.75" customHeight="1" thickBot="1">
      <c r="A60" s="114" t="s">
        <v>100</v>
      </c>
      <c r="B60" s="115"/>
      <c r="C60" s="115"/>
      <c r="D60" s="116" t="s">
        <v>101</v>
      </c>
      <c r="E60" s="117">
        <f t="shared" ref="E60:AT60" si="35">E61+E64+E67+E79+E94+E99+SUM(E103:E108)</f>
        <v>39</v>
      </c>
      <c r="F60" s="117">
        <f t="shared" si="35"/>
        <v>18.389999999999986</v>
      </c>
      <c r="G60" s="36">
        <f t="shared" si="35"/>
        <v>13.519999999999992</v>
      </c>
      <c r="H60" s="36">
        <f t="shared" si="35"/>
        <v>-6.48</v>
      </c>
      <c r="I60" s="36">
        <f t="shared" si="35"/>
        <v>-24.080000000000009</v>
      </c>
      <c r="J60" s="36">
        <f t="shared" si="35"/>
        <v>-40.500000000000007</v>
      </c>
      <c r="K60" s="37">
        <f t="shared" si="35"/>
        <v>-52.819999999999993</v>
      </c>
      <c r="L60" s="34">
        <f t="shared" si="35"/>
        <v>2</v>
      </c>
      <c r="M60" s="118">
        <f t="shared" si="35"/>
        <v>3.84</v>
      </c>
      <c r="N60" s="36">
        <f t="shared" si="35"/>
        <v>2.84</v>
      </c>
      <c r="O60" s="36">
        <f t="shared" si="35"/>
        <v>-0.87999999999999989</v>
      </c>
      <c r="P60" s="36">
        <f t="shared" si="35"/>
        <v>-32.78</v>
      </c>
      <c r="Q60" s="36">
        <f t="shared" si="35"/>
        <v>-37.480000000000004</v>
      </c>
      <c r="R60" s="38">
        <f t="shared" si="35"/>
        <v>-40.680000000000007</v>
      </c>
      <c r="S60" s="34">
        <f t="shared" si="35"/>
        <v>3</v>
      </c>
      <c r="T60" s="35">
        <f t="shared" si="35"/>
        <v>5.6400000000000015</v>
      </c>
      <c r="U60" s="36">
        <f t="shared" si="35"/>
        <v>4.8400000000000007</v>
      </c>
      <c r="V60" s="36">
        <f t="shared" si="35"/>
        <v>2.9200000000000008</v>
      </c>
      <c r="W60" s="36">
        <f t="shared" si="35"/>
        <v>-3.6000000000000005</v>
      </c>
      <c r="X60" s="36">
        <f t="shared" si="35"/>
        <v>-7.1</v>
      </c>
      <c r="Y60" s="38">
        <f t="shared" si="35"/>
        <v>-9.1000000000000014</v>
      </c>
      <c r="Z60" s="34">
        <f t="shared" si="35"/>
        <v>0</v>
      </c>
      <c r="AA60" s="35">
        <f t="shared" si="35"/>
        <v>0</v>
      </c>
      <c r="AB60" s="36">
        <f t="shared" si="35"/>
        <v>0</v>
      </c>
      <c r="AC60" s="36">
        <f t="shared" si="35"/>
        <v>0</v>
      </c>
      <c r="AD60" s="36">
        <f t="shared" si="35"/>
        <v>0</v>
      </c>
      <c r="AE60" s="36">
        <f t="shared" si="35"/>
        <v>0</v>
      </c>
      <c r="AF60" s="38">
        <f t="shared" si="35"/>
        <v>0</v>
      </c>
      <c r="AG60" s="34">
        <f t="shared" si="35"/>
        <v>0</v>
      </c>
      <c r="AH60" s="35">
        <f t="shared" si="35"/>
        <v>0</v>
      </c>
      <c r="AI60" s="36">
        <f t="shared" si="35"/>
        <v>0</v>
      </c>
      <c r="AJ60" s="36">
        <f t="shared" si="35"/>
        <v>0</v>
      </c>
      <c r="AK60" s="36">
        <f t="shared" si="35"/>
        <v>0</v>
      </c>
      <c r="AL60" s="36">
        <f t="shared" si="35"/>
        <v>0</v>
      </c>
      <c r="AM60" s="38">
        <f t="shared" si="35"/>
        <v>0</v>
      </c>
      <c r="AN60" s="34">
        <f t="shared" si="35"/>
        <v>0</v>
      </c>
      <c r="AO60" s="35">
        <f t="shared" si="35"/>
        <v>0</v>
      </c>
      <c r="AP60" s="36">
        <f t="shared" si="35"/>
        <v>0</v>
      </c>
      <c r="AQ60" s="36">
        <f t="shared" si="35"/>
        <v>0</v>
      </c>
      <c r="AR60" s="36">
        <f t="shared" si="35"/>
        <v>0</v>
      </c>
      <c r="AS60" s="36">
        <f t="shared" si="35"/>
        <v>0</v>
      </c>
      <c r="AT60" s="38">
        <f t="shared" si="35"/>
        <v>0</v>
      </c>
      <c r="AU60" s="30"/>
    </row>
    <row r="61" spans="1:47" s="31" customFormat="1" ht="21.75" customHeight="1">
      <c r="A61" s="40">
        <v>1</v>
      </c>
      <c r="B61" s="40">
        <v>201</v>
      </c>
      <c r="C61" s="41">
        <v>0</v>
      </c>
      <c r="D61" s="120" t="s">
        <v>51</v>
      </c>
      <c r="E61" s="121">
        <f>SUM(E62:E63)</f>
        <v>0</v>
      </c>
      <c r="F61" s="122">
        <f>SUM(F62:F63)</f>
        <v>0</v>
      </c>
      <c r="G61" s="123">
        <f t="shared" ref="G61:J61" si="36">SUM(G62:G63)</f>
        <v>0</v>
      </c>
      <c r="H61" s="123">
        <f t="shared" si="36"/>
        <v>0</v>
      </c>
      <c r="I61" s="123">
        <f t="shared" si="36"/>
        <v>0</v>
      </c>
      <c r="J61" s="123">
        <f t="shared" si="36"/>
        <v>0</v>
      </c>
      <c r="K61" s="124">
        <f>SUM(K62:K63)</f>
        <v>0</v>
      </c>
      <c r="L61" s="125">
        <f>SUM(L62:L63)</f>
        <v>0</v>
      </c>
      <c r="M61" s="126">
        <f>SUM(M62:M63)</f>
        <v>0</v>
      </c>
      <c r="N61" s="123">
        <f t="shared" ref="N61:Q61" si="37">SUM(N62:N63)</f>
        <v>0</v>
      </c>
      <c r="O61" s="123">
        <f t="shared" si="37"/>
        <v>0</v>
      </c>
      <c r="P61" s="123">
        <f t="shared" si="37"/>
        <v>0</v>
      </c>
      <c r="Q61" s="123">
        <f t="shared" si="37"/>
        <v>0</v>
      </c>
      <c r="R61" s="127">
        <f>SUM(R62:R63)</f>
        <v>0</v>
      </c>
      <c r="S61" s="125">
        <f>SUM(S62:S63)</f>
        <v>0</v>
      </c>
      <c r="T61" s="126">
        <f>SUM(T62:T63)</f>
        <v>0</v>
      </c>
      <c r="U61" s="123">
        <f t="shared" ref="U61:X61" si="38">SUM(U62:U63)</f>
        <v>0</v>
      </c>
      <c r="V61" s="123">
        <f t="shared" si="38"/>
        <v>0</v>
      </c>
      <c r="W61" s="123">
        <f t="shared" si="38"/>
        <v>0</v>
      </c>
      <c r="X61" s="123">
        <f t="shared" si="38"/>
        <v>0</v>
      </c>
      <c r="Y61" s="127">
        <f>SUM(Y62:Y63)</f>
        <v>0</v>
      </c>
      <c r="Z61" s="125">
        <f>SUM(Z62:Z63)</f>
        <v>0</v>
      </c>
      <c r="AA61" s="126">
        <f>SUM(AA62:AA63)</f>
        <v>0</v>
      </c>
      <c r="AB61" s="123">
        <f t="shared" ref="AB61:AE61" si="39">SUM(AB62:AB63)</f>
        <v>0</v>
      </c>
      <c r="AC61" s="123">
        <f t="shared" si="39"/>
        <v>0</v>
      </c>
      <c r="AD61" s="123">
        <f t="shared" si="39"/>
        <v>0</v>
      </c>
      <c r="AE61" s="123">
        <f t="shared" si="39"/>
        <v>0</v>
      </c>
      <c r="AF61" s="127">
        <f>SUM(AF62:AF63)</f>
        <v>0</v>
      </c>
      <c r="AG61" s="125">
        <f>SUM(AG62:AG63)</f>
        <v>0</v>
      </c>
      <c r="AH61" s="126">
        <f>SUM(AH62:AH63)</f>
        <v>0</v>
      </c>
      <c r="AI61" s="123">
        <f t="shared" ref="AI61:AL61" si="40">SUM(AI62:AI63)</f>
        <v>0</v>
      </c>
      <c r="AJ61" s="123">
        <f t="shared" si="40"/>
        <v>0</v>
      </c>
      <c r="AK61" s="123">
        <f t="shared" si="40"/>
        <v>0</v>
      </c>
      <c r="AL61" s="123">
        <f t="shared" si="40"/>
        <v>0</v>
      </c>
      <c r="AM61" s="127">
        <f>SUM(AM62:AM63)</f>
        <v>0</v>
      </c>
      <c r="AN61" s="125">
        <f>SUM(AN62:AN63)</f>
        <v>0</v>
      </c>
      <c r="AO61" s="48"/>
      <c r="AP61" s="49"/>
      <c r="AQ61" s="49"/>
      <c r="AR61" s="49"/>
      <c r="AS61" s="49"/>
      <c r="AT61" s="50"/>
      <c r="AU61" s="51"/>
    </row>
    <row r="62" spans="1:47" s="15" customFormat="1" ht="21.75" customHeight="1">
      <c r="A62" s="52"/>
      <c r="B62" s="52">
        <v>20101</v>
      </c>
      <c r="C62" s="128">
        <v>0</v>
      </c>
      <c r="D62" s="129" t="s">
        <v>52</v>
      </c>
      <c r="E62" s="56"/>
      <c r="F62" s="130">
        <f>($E13*$C62)-(F13*$C62)</f>
        <v>0</v>
      </c>
      <c r="G62" s="131">
        <f t="shared" ref="G62:K63" si="41">F62-(G13*$C62)</f>
        <v>0</v>
      </c>
      <c r="H62" s="132">
        <f t="shared" si="41"/>
        <v>0</v>
      </c>
      <c r="I62" s="132">
        <f t="shared" si="41"/>
        <v>0</v>
      </c>
      <c r="J62" s="132">
        <f t="shared" si="41"/>
        <v>0</v>
      </c>
      <c r="K62" s="133">
        <f t="shared" si="41"/>
        <v>0</v>
      </c>
      <c r="L62" s="56"/>
      <c r="M62" s="134">
        <f>($L13*$C62)-(M13*$C62)</f>
        <v>0</v>
      </c>
      <c r="N62" s="131">
        <f t="shared" ref="N62:R63" si="42">M62-(N13*$C62)</f>
        <v>0</v>
      </c>
      <c r="O62" s="132">
        <f t="shared" si="42"/>
        <v>0</v>
      </c>
      <c r="P62" s="132">
        <f t="shared" si="42"/>
        <v>0</v>
      </c>
      <c r="Q62" s="132">
        <f t="shared" si="42"/>
        <v>0</v>
      </c>
      <c r="R62" s="135">
        <f t="shared" si="42"/>
        <v>0</v>
      </c>
      <c r="S62" s="56"/>
      <c r="T62" s="134">
        <f>($S13*$C62)-(T13*$C62)</f>
        <v>0</v>
      </c>
      <c r="U62" s="131">
        <f t="shared" ref="U62:Y63" si="43">T62-(U13*$C62)</f>
        <v>0</v>
      </c>
      <c r="V62" s="132">
        <f t="shared" si="43"/>
        <v>0</v>
      </c>
      <c r="W62" s="132">
        <f t="shared" si="43"/>
        <v>0</v>
      </c>
      <c r="X62" s="132">
        <f t="shared" si="43"/>
        <v>0</v>
      </c>
      <c r="Y62" s="135">
        <f t="shared" si="43"/>
        <v>0</v>
      </c>
      <c r="Z62" s="56"/>
      <c r="AA62" s="134">
        <f>($Z13*$C62)-(AA13*$C62)</f>
        <v>0</v>
      </c>
      <c r="AB62" s="131">
        <f t="shared" ref="AB62:AF63" si="44">AA62-(AB13*$C62)</f>
        <v>0</v>
      </c>
      <c r="AC62" s="132">
        <f t="shared" si="44"/>
        <v>0</v>
      </c>
      <c r="AD62" s="132">
        <f t="shared" si="44"/>
        <v>0</v>
      </c>
      <c r="AE62" s="132">
        <f t="shared" si="44"/>
        <v>0</v>
      </c>
      <c r="AF62" s="135">
        <f t="shared" si="44"/>
        <v>0</v>
      </c>
      <c r="AG62" s="56"/>
      <c r="AH62" s="134">
        <f>($AG13*$C62)-(AH13*$C62)</f>
        <v>0</v>
      </c>
      <c r="AI62" s="131">
        <f t="shared" ref="AI62:AM63" si="45">AH62-(AI13*$C62)</f>
        <v>0</v>
      </c>
      <c r="AJ62" s="132">
        <f t="shared" si="45"/>
        <v>0</v>
      </c>
      <c r="AK62" s="132">
        <f t="shared" si="45"/>
        <v>0</v>
      </c>
      <c r="AL62" s="132">
        <f t="shared" si="45"/>
        <v>0</v>
      </c>
      <c r="AM62" s="135">
        <f t="shared" si="45"/>
        <v>0</v>
      </c>
      <c r="AN62" s="56"/>
      <c r="AO62" s="61"/>
      <c r="AP62" s="62"/>
      <c r="AQ62" s="62"/>
      <c r="AR62" s="62"/>
      <c r="AS62" s="62"/>
      <c r="AT62" s="63"/>
      <c r="AU62" s="64"/>
    </row>
    <row r="63" spans="1:47" s="15" customFormat="1" ht="21.75" customHeight="1">
      <c r="A63" s="52"/>
      <c r="B63" s="52">
        <v>20102</v>
      </c>
      <c r="C63" s="128">
        <v>0</v>
      </c>
      <c r="D63" s="136" t="s">
        <v>53</v>
      </c>
      <c r="E63" s="56"/>
      <c r="F63" s="134">
        <f>($E14*$C63)-(F14*$C63)</f>
        <v>0</v>
      </c>
      <c r="G63" s="132">
        <f t="shared" si="41"/>
        <v>0</v>
      </c>
      <c r="H63" s="132">
        <f t="shared" si="41"/>
        <v>0</v>
      </c>
      <c r="I63" s="132">
        <f t="shared" si="41"/>
        <v>0</v>
      </c>
      <c r="J63" s="132">
        <f t="shared" si="41"/>
        <v>0</v>
      </c>
      <c r="K63" s="133">
        <f t="shared" si="41"/>
        <v>0</v>
      </c>
      <c r="L63" s="56"/>
      <c r="M63" s="134">
        <f>($L14*$C63)-(M14*$C63)</f>
        <v>0</v>
      </c>
      <c r="N63" s="132">
        <f t="shared" si="42"/>
        <v>0</v>
      </c>
      <c r="O63" s="132">
        <f t="shared" si="42"/>
        <v>0</v>
      </c>
      <c r="P63" s="132">
        <f t="shared" si="42"/>
        <v>0</v>
      </c>
      <c r="Q63" s="132">
        <f t="shared" si="42"/>
        <v>0</v>
      </c>
      <c r="R63" s="135">
        <f t="shared" si="42"/>
        <v>0</v>
      </c>
      <c r="S63" s="56"/>
      <c r="T63" s="134">
        <f>($S14*$C63)-(T14*$C63)</f>
        <v>0</v>
      </c>
      <c r="U63" s="132">
        <f t="shared" si="43"/>
        <v>0</v>
      </c>
      <c r="V63" s="132">
        <f t="shared" si="43"/>
        <v>0</v>
      </c>
      <c r="W63" s="132">
        <f t="shared" si="43"/>
        <v>0</v>
      </c>
      <c r="X63" s="132">
        <f t="shared" si="43"/>
        <v>0</v>
      </c>
      <c r="Y63" s="135">
        <f t="shared" si="43"/>
        <v>0</v>
      </c>
      <c r="Z63" s="56"/>
      <c r="AA63" s="134">
        <f>($Z14*$C63)-(AA14*$C63)</f>
        <v>0</v>
      </c>
      <c r="AB63" s="132">
        <f t="shared" si="44"/>
        <v>0</v>
      </c>
      <c r="AC63" s="132">
        <f t="shared" si="44"/>
        <v>0</v>
      </c>
      <c r="AD63" s="132">
        <f t="shared" si="44"/>
        <v>0</v>
      </c>
      <c r="AE63" s="132">
        <f t="shared" si="44"/>
        <v>0</v>
      </c>
      <c r="AF63" s="135">
        <f t="shared" si="44"/>
        <v>0</v>
      </c>
      <c r="AG63" s="56"/>
      <c r="AH63" s="134">
        <f>($AG14*$C63)-(AH14*$C63)</f>
        <v>0</v>
      </c>
      <c r="AI63" s="132">
        <f t="shared" si="45"/>
        <v>0</v>
      </c>
      <c r="AJ63" s="132">
        <f t="shared" si="45"/>
        <v>0</v>
      </c>
      <c r="AK63" s="132">
        <f t="shared" si="45"/>
        <v>0</v>
      </c>
      <c r="AL63" s="132">
        <f t="shared" si="45"/>
        <v>0</v>
      </c>
      <c r="AM63" s="135">
        <f t="shared" si="45"/>
        <v>0</v>
      </c>
      <c r="AN63" s="56"/>
      <c r="AO63" s="61"/>
      <c r="AP63" s="62"/>
      <c r="AQ63" s="62"/>
      <c r="AR63" s="62"/>
      <c r="AS63" s="62"/>
      <c r="AT63" s="63"/>
      <c r="AU63" s="137"/>
    </row>
    <row r="64" spans="1:47" s="31" customFormat="1" ht="21.75" customHeight="1">
      <c r="A64" s="66">
        <v>2</v>
      </c>
      <c r="B64" s="66">
        <v>202</v>
      </c>
      <c r="C64" s="138">
        <v>0.03</v>
      </c>
      <c r="D64" s="139" t="s">
        <v>54</v>
      </c>
      <c r="E64" s="140">
        <f>SUM(E65:E66)</f>
        <v>0</v>
      </c>
      <c r="F64" s="140">
        <f>SUM(F65:F66)</f>
        <v>-0.03</v>
      </c>
      <c r="G64" s="72">
        <f t="shared" ref="G64:AN64" si="46">SUM(G65:G66)</f>
        <v>-0.54</v>
      </c>
      <c r="H64" s="72">
        <f t="shared" si="46"/>
        <v>-0.54</v>
      </c>
      <c r="I64" s="72">
        <f t="shared" si="46"/>
        <v>-0.54</v>
      </c>
      <c r="J64" s="72">
        <f t="shared" si="46"/>
        <v>-0.66</v>
      </c>
      <c r="K64" s="73">
        <f t="shared" si="46"/>
        <v>-2.58</v>
      </c>
      <c r="L64" s="70">
        <f t="shared" si="46"/>
        <v>0</v>
      </c>
      <c r="M64" s="141">
        <f t="shared" si="46"/>
        <v>0</v>
      </c>
      <c r="N64" s="72">
        <f t="shared" si="46"/>
        <v>0</v>
      </c>
      <c r="O64" s="72">
        <f t="shared" si="46"/>
        <v>0</v>
      </c>
      <c r="P64" s="72">
        <f t="shared" si="46"/>
        <v>0</v>
      </c>
      <c r="Q64" s="72">
        <f t="shared" si="46"/>
        <v>0</v>
      </c>
      <c r="R64" s="74">
        <f t="shared" si="46"/>
        <v>0</v>
      </c>
      <c r="S64" s="70">
        <f t="shared" si="46"/>
        <v>0</v>
      </c>
      <c r="T64" s="71">
        <f t="shared" si="46"/>
        <v>0</v>
      </c>
      <c r="U64" s="72">
        <f t="shared" si="46"/>
        <v>0</v>
      </c>
      <c r="V64" s="72">
        <f t="shared" si="46"/>
        <v>0</v>
      </c>
      <c r="W64" s="72">
        <f t="shared" si="46"/>
        <v>0</v>
      </c>
      <c r="X64" s="72">
        <f t="shared" si="46"/>
        <v>0</v>
      </c>
      <c r="Y64" s="74">
        <f t="shared" si="46"/>
        <v>0</v>
      </c>
      <c r="Z64" s="70">
        <f t="shared" si="46"/>
        <v>0</v>
      </c>
      <c r="AA64" s="71">
        <f t="shared" si="46"/>
        <v>0</v>
      </c>
      <c r="AB64" s="72">
        <f t="shared" si="46"/>
        <v>0</v>
      </c>
      <c r="AC64" s="72">
        <f t="shared" si="46"/>
        <v>0</v>
      </c>
      <c r="AD64" s="72">
        <f t="shared" si="46"/>
        <v>0</v>
      </c>
      <c r="AE64" s="72">
        <f t="shared" si="46"/>
        <v>0</v>
      </c>
      <c r="AF64" s="74">
        <f t="shared" si="46"/>
        <v>0</v>
      </c>
      <c r="AG64" s="70">
        <f t="shared" si="46"/>
        <v>0</v>
      </c>
      <c r="AH64" s="71">
        <f t="shared" si="46"/>
        <v>0</v>
      </c>
      <c r="AI64" s="72">
        <f t="shared" si="46"/>
        <v>0</v>
      </c>
      <c r="AJ64" s="72">
        <f t="shared" si="46"/>
        <v>0</v>
      </c>
      <c r="AK64" s="72">
        <f t="shared" si="46"/>
        <v>0</v>
      </c>
      <c r="AL64" s="72">
        <f t="shared" si="46"/>
        <v>0</v>
      </c>
      <c r="AM64" s="74">
        <f t="shared" si="46"/>
        <v>0</v>
      </c>
      <c r="AN64" s="70">
        <f t="shared" si="46"/>
        <v>0</v>
      </c>
      <c r="AO64" s="61"/>
      <c r="AP64" s="62"/>
      <c r="AQ64" s="62"/>
      <c r="AR64" s="62"/>
      <c r="AS64" s="62"/>
      <c r="AT64" s="63"/>
      <c r="AU64" s="142"/>
    </row>
    <row r="65" spans="1:47" s="13" customFormat="1" ht="21.75" customHeight="1">
      <c r="A65" s="75"/>
      <c r="B65" s="75">
        <v>20201</v>
      </c>
      <c r="C65" s="143">
        <v>0.03</v>
      </c>
      <c r="D65" s="144" t="s">
        <v>55</v>
      </c>
      <c r="E65" s="56"/>
      <c r="F65" s="134">
        <f>($E16*$C65)-(F16*$C65)</f>
        <v>-0.03</v>
      </c>
      <c r="G65" s="132">
        <f t="shared" ref="G65:K66" si="47">F65-(G16*$C65)</f>
        <v>-0.54</v>
      </c>
      <c r="H65" s="132">
        <f t="shared" si="47"/>
        <v>-0.54</v>
      </c>
      <c r="I65" s="132">
        <f t="shared" si="47"/>
        <v>-0.54</v>
      </c>
      <c r="J65" s="132">
        <f t="shared" si="47"/>
        <v>-0.54</v>
      </c>
      <c r="K65" s="133">
        <f t="shared" si="47"/>
        <v>-0.84000000000000008</v>
      </c>
      <c r="L65" s="56"/>
      <c r="M65" s="134">
        <f>($L16*$C65)-(M16*$C65)</f>
        <v>0</v>
      </c>
      <c r="N65" s="132">
        <f t="shared" ref="N65:R66" si="48">M65-(N16*$C65)</f>
        <v>0</v>
      </c>
      <c r="O65" s="132">
        <f t="shared" si="48"/>
        <v>0</v>
      </c>
      <c r="P65" s="132">
        <f t="shared" si="48"/>
        <v>0</v>
      </c>
      <c r="Q65" s="132">
        <f t="shared" si="48"/>
        <v>0</v>
      </c>
      <c r="R65" s="135">
        <f t="shared" si="48"/>
        <v>0</v>
      </c>
      <c r="S65" s="56"/>
      <c r="T65" s="134">
        <f>($S16*$C65)-(T16*$C65)</f>
        <v>0</v>
      </c>
      <c r="U65" s="132">
        <f t="shared" ref="U65:Y66" si="49">T65-(U16*$C65)</f>
        <v>0</v>
      </c>
      <c r="V65" s="132">
        <f t="shared" si="49"/>
        <v>0</v>
      </c>
      <c r="W65" s="132">
        <f t="shared" si="49"/>
        <v>0</v>
      </c>
      <c r="X65" s="132">
        <f t="shared" si="49"/>
        <v>0</v>
      </c>
      <c r="Y65" s="135">
        <f t="shared" si="49"/>
        <v>0</v>
      </c>
      <c r="Z65" s="56"/>
      <c r="AA65" s="134">
        <f t="shared" ref="AA65:AA66" si="50">($Z16*$C65)-(AA16*$C65)</f>
        <v>0</v>
      </c>
      <c r="AB65" s="132">
        <f t="shared" ref="AB65:AF66" si="51">AA65-(AB16*$C65)</f>
        <v>0</v>
      </c>
      <c r="AC65" s="132">
        <f t="shared" si="51"/>
        <v>0</v>
      </c>
      <c r="AD65" s="132">
        <f t="shared" si="51"/>
        <v>0</v>
      </c>
      <c r="AE65" s="132">
        <f t="shared" si="51"/>
        <v>0</v>
      </c>
      <c r="AF65" s="135">
        <f t="shared" si="51"/>
        <v>0</v>
      </c>
      <c r="AG65" s="56"/>
      <c r="AH65" s="134">
        <f t="shared" ref="AH65:AH66" si="52">($AG16*$C65)-(AH16*$C65)</f>
        <v>0</v>
      </c>
      <c r="AI65" s="132">
        <f t="shared" ref="AI65:AM66" si="53">AH65-(AI16*$C65)</f>
        <v>0</v>
      </c>
      <c r="AJ65" s="132">
        <f t="shared" si="53"/>
        <v>0</v>
      </c>
      <c r="AK65" s="132">
        <f t="shared" si="53"/>
        <v>0</v>
      </c>
      <c r="AL65" s="132">
        <f t="shared" si="53"/>
        <v>0</v>
      </c>
      <c r="AM65" s="135">
        <f t="shared" si="53"/>
        <v>0</v>
      </c>
      <c r="AN65" s="56"/>
      <c r="AO65" s="61"/>
      <c r="AP65" s="62"/>
      <c r="AQ65" s="62"/>
      <c r="AR65" s="62"/>
      <c r="AS65" s="62"/>
      <c r="AT65" s="63"/>
      <c r="AU65" s="137"/>
    </row>
    <row r="66" spans="1:47" s="13" customFormat="1" ht="21.75" customHeight="1">
      <c r="A66" s="75"/>
      <c r="B66" s="75">
        <v>20202</v>
      </c>
      <c r="C66" s="143">
        <v>0.03</v>
      </c>
      <c r="D66" s="144" t="s">
        <v>56</v>
      </c>
      <c r="E66" s="56"/>
      <c r="F66" s="134">
        <f>($E17*$C66)-(F17*$C66)</f>
        <v>0</v>
      </c>
      <c r="G66" s="132">
        <f t="shared" si="47"/>
        <v>0</v>
      </c>
      <c r="H66" s="132">
        <f t="shared" si="47"/>
        <v>0</v>
      </c>
      <c r="I66" s="132">
        <f t="shared" si="47"/>
        <v>0</v>
      </c>
      <c r="J66" s="132">
        <f t="shared" si="47"/>
        <v>-0.12</v>
      </c>
      <c r="K66" s="133">
        <f t="shared" si="47"/>
        <v>-1.7399999999999998</v>
      </c>
      <c r="L66" s="56"/>
      <c r="M66" s="134">
        <f>($L17*$C66)-(M17*$C66)</f>
        <v>0</v>
      </c>
      <c r="N66" s="132">
        <f t="shared" si="48"/>
        <v>0</v>
      </c>
      <c r="O66" s="132">
        <f t="shared" si="48"/>
        <v>0</v>
      </c>
      <c r="P66" s="132">
        <f t="shared" si="48"/>
        <v>0</v>
      </c>
      <c r="Q66" s="132">
        <f t="shared" si="48"/>
        <v>0</v>
      </c>
      <c r="R66" s="135">
        <f t="shared" si="48"/>
        <v>0</v>
      </c>
      <c r="S66" s="56"/>
      <c r="T66" s="134">
        <f>($S17*$C66)-(T17*$C66)</f>
        <v>0</v>
      </c>
      <c r="U66" s="132">
        <f t="shared" si="49"/>
        <v>0</v>
      </c>
      <c r="V66" s="132">
        <f t="shared" si="49"/>
        <v>0</v>
      </c>
      <c r="W66" s="132">
        <f t="shared" si="49"/>
        <v>0</v>
      </c>
      <c r="X66" s="132">
        <f t="shared" si="49"/>
        <v>0</v>
      </c>
      <c r="Y66" s="135">
        <f t="shared" si="49"/>
        <v>0</v>
      </c>
      <c r="Z66" s="56"/>
      <c r="AA66" s="134">
        <f t="shared" si="50"/>
        <v>0</v>
      </c>
      <c r="AB66" s="132">
        <f t="shared" si="51"/>
        <v>0</v>
      </c>
      <c r="AC66" s="132">
        <f t="shared" si="51"/>
        <v>0</v>
      </c>
      <c r="AD66" s="132">
        <f t="shared" si="51"/>
        <v>0</v>
      </c>
      <c r="AE66" s="132">
        <f t="shared" si="51"/>
        <v>0</v>
      </c>
      <c r="AF66" s="135">
        <f t="shared" si="51"/>
        <v>0</v>
      </c>
      <c r="AG66" s="56"/>
      <c r="AH66" s="134">
        <f t="shared" si="52"/>
        <v>0</v>
      </c>
      <c r="AI66" s="132">
        <f t="shared" si="53"/>
        <v>0</v>
      </c>
      <c r="AJ66" s="132">
        <f t="shared" si="53"/>
        <v>0</v>
      </c>
      <c r="AK66" s="132">
        <f t="shared" si="53"/>
        <v>0</v>
      </c>
      <c r="AL66" s="132">
        <f t="shared" si="53"/>
        <v>0</v>
      </c>
      <c r="AM66" s="135">
        <f t="shared" si="53"/>
        <v>0</v>
      </c>
      <c r="AN66" s="56"/>
      <c r="AO66" s="61"/>
      <c r="AP66" s="62"/>
      <c r="AQ66" s="62"/>
      <c r="AR66" s="62"/>
      <c r="AS66" s="62"/>
      <c r="AT66" s="63"/>
      <c r="AU66" s="137"/>
    </row>
    <row r="67" spans="1:47" s="31" customFormat="1" ht="21.75" customHeight="1">
      <c r="A67" s="66">
        <v>3</v>
      </c>
      <c r="B67" s="66">
        <v>203</v>
      </c>
      <c r="C67" s="138"/>
      <c r="D67" s="145" t="s">
        <v>57</v>
      </c>
      <c r="E67" s="140">
        <f t="shared" ref="E67" si="54">SUM(E68:E78)-E71-E74</f>
        <v>29</v>
      </c>
      <c r="F67" s="140">
        <f t="shared" ref="F67:AN67" si="55">SUM(F68:F78)-F71-F74</f>
        <v>5.3999999999999915</v>
      </c>
      <c r="G67" s="72">
        <f t="shared" si="55"/>
        <v>2.899999999999995</v>
      </c>
      <c r="H67" s="72">
        <f t="shared" si="55"/>
        <v>-13.5</v>
      </c>
      <c r="I67" s="72">
        <f t="shared" si="55"/>
        <v>-23.000000000000007</v>
      </c>
      <c r="J67" s="72">
        <f t="shared" si="55"/>
        <v>-34.000000000000007</v>
      </c>
      <c r="K67" s="73">
        <f t="shared" si="55"/>
        <v>-40.399999999999991</v>
      </c>
      <c r="L67" s="70">
        <f t="shared" si="55"/>
        <v>1</v>
      </c>
      <c r="M67" s="141">
        <f t="shared" si="55"/>
        <v>1.3</v>
      </c>
      <c r="N67" s="72">
        <f t="shared" si="55"/>
        <v>1.3</v>
      </c>
      <c r="O67" s="72">
        <f t="shared" si="55"/>
        <v>-0.30000000000000004</v>
      </c>
      <c r="P67" s="72">
        <f t="shared" si="55"/>
        <v>-25.200000000000003</v>
      </c>
      <c r="Q67" s="72">
        <f t="shared" si="55"/>
        <v>-27.700000000000003</v>
      </c>
      <c r="R67" s="74">
        <f t="shared" si="55"/>
        <v>-28.700000000000003</v>
      </c>
      <c r="S67" s="70">
        <f t="shared" si="55"/>
        <v>3</v>
      </c>
      <c r="T67" s="71">
        <f t="shared" si="55"/>
        <v>3.5000000000000004</v>
      </c>
      <c r="U67" s="72">
        <f t="shared" si="55"/>
        <v>3.5000000000000004</v>
      </c>
      <c r="V67" s="72">
        <f t="shared" si="55"/>
        <v>3.5000000000000004</v>
      </c>
      <c r="W67" s="72">
        <f t="shared" si="55"/>
        <v>3.5000000000000004</v>
      </c>
      <c r="X67" s="72">
        <f t="shared" si="55"/>
        <v>3.5000000000000004</v>
      </c>
      <c r="Y67" s="74">
        <f t="shared" si="55"/>
        <v>3.5000000000000004</v>
      </c>
      <c r="Z67" s="70">
        <f t="shared" ref="Z67:AM67" si="56">SUM(Z68:Z78)-Z71-Z74</f>
        <v>0</v>
      </c>
      <c r="AA67" s="71">
        <f t="shared" si="56"/>
        <v>0</v>
      </c>
      <c r="AB67" s="72">
        <f t="shared" si="56"/>
        <v>0</v>
      </c>
      <c r="AC67" s="72">
        <f t="shared" si="56"/>
        <v>0</v>
      </c>
      <c r="AD67" s="72">
        <f t="shared" si="56"/>
        <v>0</v>
      </c>
      <c r="AE67" s="72">
        <f t="shared" si="56"/>
        <v>0</v>
      </c>
      <c r="AF67" s="74">
        <f t="shared" si="56"/>
        <v>0</v>
      </c>
      <c r="AG67" s="70">
        <f t="shared" si="56"/>
        <v>0</v>
      </c>
      <c r="AH67" s="71">
        <f t="shared" si="56"/>
        <v>0</v>
      </c>
      <c r="AI67" s="72">
        <f t="shared" si="56"/>
        <v>0</v>
      </c>
      <c r="AJ67" s="72">
        <f t="shared" si="56"/>
        <v>0</v>
      </c>
      <c r="AK67" s="72">
        <f t="shared" si="56"/>
        <v>0</v>
      </c>
      <c r="AL67" s="72">
        <f t="shared" si="56"/>
        <v>0</v>
      </c>
      <c r="AM67" s="74">
        <f t="shared" si="56"/>
        <v>0</v>
      </c>
      <c r="AN67" s="70">
        <f t="shared" si="55"/>
        <v>0</v>
      </c>
      <c r="AO67" s="61"/>
      <c r="AP67" s="62"/>
      <c r="AQ67" s="62"/>
      <c r="AR67" s="62"/>
      <c r="AS67" s="62"/>
      <c r="AT67" s="63"/>
      <c r="AU67" s="146"/>
    </row>
    <row r="68" spans="1:47" s="13" customFormat="1" ht="21.75" customHeight="1">
      <c r="A68" s="75"/>
      <c r="B68" s="75">
        <v>20301</v>
      </c>
      <c r="C68" s="143">
        <v>0.1</v>
      </c>
      <c r="D68" s="147" t="s">
        <v>58</v>
      </c>
      <c r="E68" s="56">
        <v>3</v>
      </c>
      <c r="F68" s="134">
        <f>($E19*$C68)-(F19*$C68)</f>
        <v>2.1</v>
      </c>
      <c r="G68" s="132">
        <f t="shared" ref="G68:K70" si="57">F68-(G19*$C68)</f>
        <v>1.6</v>
      </c>
      <c r="H68" s="132">
        <f t="shared" si="57"/>
        <v>-1.1000000000000001</v>
      </c>
      <c r="I68" s="132">
        <f t="shared" si="57"/>
        <v>-3.6</v>
      </c>
      <c r="J68" s="132">
        <f t="shared" si="57"/>
        <v>-7.6</v>
      </c>
      <c r="K68" s="133">
        <f t="shared" si="57"/>
        <v>-10.199999999999999</v>
      </c>
      <c r="L68" s="56">
        <v>1</v>
      </c>
      <c r="M68" s="134">
        <f>($L19*$C68)-(M19*$C68)</f>
        <v>1.3</v>
      </c>
      <c r="N68" s="132">
        <f t="shared" ref="N68:R70" si="58">M68-(N19*$C68)</f>
        <v>1.3</v>
      </c>
      <c r="O68" s="132">
        <f t="shared" si="58"/>
        <v>1.3</v>
      </c>
      <c r="P68" s="132">
        <f t="shared" si="58"/>
        <v>1.3</v>
      </c>
      <c r="Q68" s="132">
        <f t="shared" si="58"/>
        <v>1.3</v>
      </c>
      <c r="R68" s="135">
        <f t="shared" si="58"/>
        <v>0.8</v>
      </c>
      <c r="S68" s="56">
        <v>1</v>
      </c>
      <c r="T68" s="134">
        <f>($S19*$C68)-(T19*$C68)</f>
        <v>0</v>
      </c>
      <c r="U68" s="132">
        <f t="shared" ref="U68:Y70" si="59">T68-(U19*$C68)</f>
        <v>0</v>
      </c>
      <c r="V68" s="132">
        <f t="shared" si="59"/>
        <v>0</v>
      </c>
      <c r="W68" s="132">
        <f t="shared" si="59"/>
        <v>0</v>
      </c>
      <c r="X68" s="132">
        <f t="shared" si="59"/>
        <v>0</v>
      </c>
      <c r="Y68" s="135">
        <f t="shared" si="59"/>
        <v>0</v>
      </c>
      <c r="Z68" s="56"/>
      <c r="AA68" s="134">
        <f t="shared" ref="AA68:AA70" si="60">($Z19*$C68)-(AA19*$C68)</f>
        <v>0</v>
      </c>
      <c r="AB68" s="132">
        <f t="shared" ref="AB68:AF70" si="61">AA68-(AB19*$C68)</f>
        <v>0</v>
      </c>
      <c r="AC68" s="132">
        <f t="shared" si="61"/>
        <v>0</v>
      </c>
      <c r="AD68" s="132">
        <f t="shared" si="61"/>
        <v>0</v>
      </c>
      <c r="AE68" s="132">
        <f t="shared" si="61"/>
        <v>0</v>
      </c>
      <c r="AF68" s="135">
        <f t="shared" si="61"/>
        <v>0</v>
      </c>
      <c r="AG68" s="56"/>
      <c r="AH68" s="134">
        <f t="shared" ref="AH68:AH70" si="62">($AG19*$C68)-(AH19*$C68)</f>
        <v>0</v>
      </c>
      <c r="AI68" s="132">
        <f t="shared" ref="AI68:AM70" si="63">AH68-(AI19*$C68)</f>
        <v>0</v>
      </c>
      <c r="AJ68" s="132">
        <f t="shared" si="63"/>
        <v>0</v>
      </c>
      <c r="AK68" s="132">
        <f t="shared" si="63"/>
        <v>0</v>
      </c>
      <c r="AL68" s="132">
        <f t="shared" si="63"/>
        <v>0</v>
      </c>
      <c r="AM68" s="135">
        <f t="shared" si="63"/>
        <v>0</v>
      </c>
      <c r="AN68" s="56"/>
      <c r="AO68" s="61"/>
      <c r="AP68" s="62"/>
      <c r="AQ68" s="62"/>
      <c r="AR68" s="62"/>
      <c r="AS68" s="62"/>
      <c r="AT68" s="63"/>
      <c r="AU68" s="30"/>
    </row>
    <row r="69" spans="1:47" s="13" customFormat="1" ht="21.75" customHeight="1">
      <c r="A69" s="75"/>
      <c r="B69" s="75">
        <v>20302</v>
      </c>
      <c r="C69" s="143">
        <v>0.1</v>
      </c>
      <c r="D69" s="147" t="s">
        <v>59</v>
      </c>
      <c r="E69" s="56">
        <v>1</v>
      </c>
      <c r="F69" s="134">
        <f>($E20*$C69)-(F20*$C69)</f>
        <v>-9.9999999999999978E-2</v>
      </c>
      <c r="G69" s="132">
        <f t="shared" si="57"/>
        <v>-0.70000000000000007</v>
      </c>
      <c r="H69" s="132">
        <f t="shared" si="57"/>
        <v>-1.8000000000000003</v>
      </c>
      <c r="I69" s="132">
        <f t="shared" si="57"/>
        <v>-3.0000000000000004</v>
      </c>
      <c r="J69" s="132">
        <f t="shared" si="57"/>
        <v>-5.1000000000000005</v>
      </c>
      <c r="K69" s="133">
        <f t="shared" si="57"/>
        <v>-5.9</v>
      </c>
      <c r="L69" s="56"/>
      <c r="M69" s="134">
        <f>($L20*$C69)-(M20*$C69)</f>
        <v>0</v>
      </c>
      <c r="N69" s="132">
        <f t="shared" si="58"/>
        <v>0</v>
      </c>
      <c r="O69" s="132">
        <f t="shared" si="58"/>
        <v>0</v>
      </c>
      <c r="P69" s="132">
        <f t="shared" si="58"/>
        <v>0</v>
      </c>
      <c r="Q69" s="132">
        <f t="shared" si="58"/>
        <v>0</v>
      </c>
      <c r="R69" s="135">
        <f t="shared" si="58"/>
        <v>0</v>
      </c>
      <c r="S69" s="56"/>
      <c r="T69" s="134">
        <f>($S20*$C69)-(T20*$C69)</f>
        <v>0</v>
      </c>
      <c r="U69" s="132">
        <f t="shared" si="59"/>
        <v>0</v>
      </c>
      <c r="V69" s="132">
        <f t="shared" si="59"/>
        <v>0</v>
      </c>
      <c r="W69" s="132">
        <f t="shared" si="59"/>
        <v>0</v>
      </c>
      <c r="X69" s="132">
        <f t="shared" si="59"/>
        <v>0</v>
      </c>
      <c r="Y69" s="135">
        <f t="shared" si="59"/>
        <v>0</v>
      </c>
      <c r="Z69" s="56"/>
      <c r="AA69" s="134">
        <f t="shared" si="60"/>
        <v>0</v>
      </c>
      <c r="AB69" s="132">
        <f t="shared" si="61"/>
        <v>0</v>
      </c>
      <c r="AC69" s="132">
        <f t="shared" si="61"/>
        <v>0</v>
      </c>
      <c r="AD69" s="132">
        <f t="shared" si="61"/>
        <v>0</v>
      </c>
      <c r="AE69" s="132">
        <f t="shared" si="61"/>
        <v>0</v>
      </c>
      <c r="AF69" s="135">
        <f t="shared" si="61"/>
        <v>0</v>
      </c>
      <c r="AG69" s="56"/>
      <c r="AH69" s="134">
        <f t="shared" si="62"/>
        <v>0</v>
      </c>
      <c r="AI69" s="132">
        <f t="shared" si="63"/>
        <v>0</v>
      </c>
      <c r="AJ69" s="132">
        <f t="shared" si="63"/>
        <v>0</v>
      </c>
      <c r="AK69" s="132">
        <f t="shared" si="63"/>
        <v>0</v>
      </c>
      <c r="AL69" s="132">
        <f t="shared" si="63"/>
        <v>0</v>
      </c>
      <c r="AM69" s="135">
        <f t="shared" si="63"/>
        <v>0</v>
      </c>
      <c r="AN69" s="56"/>
      <c r="AO69" s="61"/>
      <c r="AP69" s="62"/>
      <c r="AQ69" s="62"/>
      <c r="AR69" s="62"/>
      <c r="AS69" s="62"/>
      <c r="AT69" s="63"/>
      <c r="AU69" s="30"/>
    </row>
    <row r="70" spans="1:47" s="13" customFormat="1" ht="21.75" customHeight="1">
      <c r="A70" s="75"/>
      <c r="B70" s="75">
        <v>20303</v>
      </c>
      <c r="C70" s="143">
        <v>0.1</v>
      </c>
      <c r="D70" s="147" t="s">
        <v>60</v>
      </c>
      <c r="E70" s="56">
        <v>8</v>
      </c>
      <c r="F70" s="134">
        <f>($E21*$C70)-(F21*$C70)</f>
        <v>-27</v>
      </c>
      <c r="G70" s="132">
        <f t="shared" si="57"/>
        <v>-27</v>
      </c>
      <c r="H70" s="132">
        <f t="shared" si="57"/>
        <v>-39.6</v>
      </c>
      <c r="I70" s="132">
        <f t="shared" si="57"/>
        <v>-39.6</v>
      </c>
      <c r="J70" s="132">
        <f t="shared" si="57"/>
        <v>-43.2</v>
      </c>
      <c r="K70" s="133">
        <f t="shared" si="57"/>
        <v>-45.2</v>
      </c>
      <c r="L70" s="56"/>
      <c r="M70" s="134">
        <f>($L21*$C70)-(M21*$C70)</f>
        <v>0</v>
      </c>
      <c r="N70" s="132">
        <f t="shared" si="58"/>
        <v>0</v>
      </c>
      <c r="O70" s="132">
        <f t="shared" si="58"/>
        <v>-1.6</v>
      </c>
      <c r="P70" s="132">
        <f t="shared" si="58"/>
        <v>-26.500000000000004</v>
      </c>
      <c r="Q70" s="132">
        <f t="shared" si="58"/>
        <v>-27.000000000000004</v>
      </c>
      <c r="R70" s="135">
        <f t="shared" si="58"/>
        <v>-27.500000000000004</v>
      </c>
      <c r="S70" s="56"/>
      <c r="T70" s="134">
        <f>($S21*$C70)-(T21*$C70)</f>
        <v>0</v>
      </c>
      <c r="U70" s="132">
        <f t="shared" si="59"/>
        <v>0</v>
      </c>
      <c r="V70" s="132">
        <f t="shared" si="59"/>
        <v>0</v>
      </c>
      <c r="W70" s="132">
        <f t="shared" si="59"/>
        <v>0</v>
      </c>
      <c r="X70" s="132">
        <f t="shared" si="59"/>
        <v>0</v>
      </c>
      <c r="Y70" s="135">
        <f t="shared" si="59"/>
        <v>0</v>
      </c>
      <c r="Z70" s="56"/>
      <c r="AA70" s="134">
        <f t="shared" si="60"/>
        <v>0</v>
      </c>
      <c r="AB70" s="132">
        <f t="shared" si="61"/>
        <v>0</v>
      </c>
      <c r="AC70" s="132">
        <f t="shared" si="61"/>
        <v>0</v>
      </c>
      <c r="AD70" s="132">
        <f t="shared" si="61"/>
        <v>0</v>
      </c>
      <c r="AE70" s="132">
        <f t="shared" si="61"/>
        <v>0</v>
      </c>
      <c r="AF70" s="135">
        <f t="shared" si="61"/>
        <v>0</v>
      </c>
      <c r="AG70" s="56"/>
      <c r="AH70" s="134">
        <f t="shared" si="62"/>
        <v>0</v>
      </c>
      <c r="AI70" s="132">
        <f t="shared" si="63"/>
        <v>0</v>
      </c>
      <c r="AJ70" s="132">
        <f t="shared" si="63"/>
        <v>0</v>
      </c>
      <c r="AK70" s="132">
        <f t="shared" si="63"/>
        <v>0</v>
      </c>
      <c r="AL70" s="132">
        <f t="shared" si="63"/>
        <v>0</v>
      </c>
      <c r="AM70" s="135">
        <f t="shared" si="63"/>
        <v>0</v>
      </c>
      <c r="AN70" s="56"/>
      <c r="AO70" s="61"/>
      <c r="AP70" s="62"/>
      <c r="AQ70" s="62"/>
      <c r="AR70" s="62"/>
      <c r="AS70" s="62"/>
      <c r="AT70" s="63"/>
      <c r="AU70" s="30"/>
    </row>
    <row r="71" spans="1:47" s="13" customFormat="1" ht="21.75" customHeight="1">
      <c r="A71" s="75"/>
      <c r="B71" s="75">
        <v>20304</v>
      </c>
      <c r="C71" s="148">
        <v>0.1</v>
      </c>
      <c r="D71" s="147" t="s">
        <v>61</v>
      </c>
      <c r="E71" s="149">
        <f t="shared" ref="E71" si="64">SUM(E72:E73)</f>
        <v>6</v>
      </c>
      <c r="F71" s="149">
        <f t="shared" ref="F71:AN71" si="65">SUM(F72:F73)</f>
        <v>10.6</v>
      </c>
      <c r="G71" s="83">
        <f t="shared" si="65"/>
        <v>10.5</v>
      </c>
      <c r="H71" s="83">
        <f t="shared" si="65"/>
        <v>10.5</v>
      </c>
      <c r="I71" s="83">
        <f t="shared" si="65"/>
        <v>8.8999999999999986</v>
      </c>
      <c r="J71" s="83">
        <f t="shared" si="65"/>
        <v>8.8999999999999986</v>
      </c>
      <c r="K71" s="84">
        <f t="shared" si="65"/>
        <v>8.8999999999999986</v>
      </c>
      <c r="L71" s="81">
        <f t="shared" si="65"/>
        <v>0</v>
      </c>
      <c r="M71" s="150">
        <f t="shared" si="65"/>
        <v>0</v>
      </c>
      <c r="N71" s="83">
        <f t="shared" si="65"/>
        <v>0</v>
      </c>
      <c r="O71" s="83">
        <f t="shared" si="65"/>
        <v>0</v>
      </c>
      <c r="P71" s="83">
        <f t="shared" si="65"/>
        <v>0</v>
      </c>
      <c r="Q71" s="83">
        <f t="shared" si="65"/>
        <v>0</v>
      </c>
      <c r="R71" s="85">
        <f t="shared" si="65"/>
        <v>0</v>
      </c>
      <c r="S71" s="81">
        <f t="shared" si="65"/>
        <v>0</v>
      </c>
      <c r="T71" s="82">
        <f t="shared" si="65"/>
        <v>2.2000000000000002</v>
      </c>
      <c r="U71" s="83">
        <f t="shared" si="65"/>
        <v>2.2000000000000002</v>
      </c>
      <c r="V71" s="83">
        <f t="shared" si="65"/>
        <v>2.2000000000000002</v>
      </c>
      <c r="W71" s="83">
        <f t="shared" si="65"/>
        <v>2.2000000000000002</v>
      </c>
      <c r="X71" s="83">
        <f t="shared" si="65"/>
        <v>2.2000000000000002</v>
      </c>
      <c r="Y71" s="85">
        <f t="shared" si="65"/>
        <v>2.2000000000000002</v>
      </c>
      <c r="Z71" s="81">
        <f t="shared" si="65"/>
        <v>0</v>
      </c>
      <c r="AA71" s="82">
        <f t="shared" si="65"/>
        <v>0</v>
      </c>
      <c r="AB71" s="83">
        <f t="shared" si="65"/>
        <v>0</v>
      </c>
      <c r="AC71" s="83">
        <f t="shared" si="65"/>
        <v>0</v>
      </c>
      <c r="AD71" s="83">
        <f t="shared" si="65"/>
        <v>0</v>
      </c>
      <c r="AE71" s="83">
        <f t="shared" si="65"/>
        <v>0</v>
      </c>
      <c r="AF71" s="85">
        <f t="shared" si="65"/>
        <v>0</v>
      </c>
      <c r="AG71" s="81">
        <f t="shared" si="65"/>
        <v>0</v>
      </c>
      <c r="AH71" s="82">
        <f t="shared" si="65"/>
        <v>0</v>
      </c>
      <c r="AI71" s="83">
        <f t="shared" si="65"/>
        <v>0</v>
      </c>
      <c r="AJ71" s="83">
        <f t="shared" si="65"/>
        <v>0</v>
      </c>
      <c r="AK71" s="83">
        <f t="shared" si="65"/>
        <v>0</v>
      </c>
      <c r="AL71" s="83">
        <f t="shared" si="65"/>
        <v>0</v>
      </c>
      <c r="AM71" s="85">
        <f t="shared" si="65"/>
        <v>0</v>
      </c>
      <c r="AN71" s="81">
        <f t="shared" si="65"/>
        <v>0</v>
      </c>
      <c r="AO71" s="61"/>
      <c r="AP71" s="62"/>
      <c r="AQ71" s="62"/>
      <c r="AR71" s="62"/>
      <c r="AS71" s="62"/>
      <c r="AT71" s="63"/>
      <c r="AU71" s="30"/>
    </row>
    <row r="72" spans="1:47" s="13" customFormat="1" ht="21.75" customHeight="1">
      <c r="A72" s="75"/>
      <c r="B72" s="151">
        <v>2030401</v>
      </c>
      <c r="C72" s="152">
        <v>0.1</v>
      </c>
      <c r="D72" s="153" t="s">
        <v>62</v>
      </c>
      <c r="E72" s="56">
        <v>3</v>
      </c>
      <c r="F72" s="134">
        <f>($E23*$C72)-(F23*$C72)</f>
        <v>5.0999999999999996</v>
      </c>
      <c r="G72" s="132">
        <f t="shared" ref="G72:K73" si="66">F72-(G23*$C72)</f>
        <v>5.0999999999999996</v>
      </c>
      <c r="H72" s="132">
        <f t="shared" si="66"/>
        <v>5.0999999999999996</v>
      </c>
      <c r="I72" s="132">
        <f t="shared" si="66"/>
        <v>4.6999999999999993</v>
      </c>
      <c r="J72" s="132">
        <f t="shared" si="66"/>
        <v>4.6999999999999993</v>
      </c>
      <c r="K72" s="133">
        <f t="shared" si="66"/>
        <v>4.6999999999999993</v>
      </c>
      <c r="L72" s="56"/>
      <c r="M72" s="134">
        <f>($L23*$C72)-(M23*$C72)</f>
        <v>0</v>
      </c>
      <c r="N72" s="132">
        <f t="shared" ref="N72:R73" si="67">M72-(N23*$C72)</f>
        <v>0</v>
      </c>
      <c r="O72" s="132">
        <f t="shared" si="67"/>
        <v>0</v>
      </c>
      <c r="P72" s="132">
        <f t="shared" si="67"/>
        <v>0</v>
      </c>
      <c r="Q72" s="132">
        <f t="shared" si="67"/>
        <v>0</v>
      </c>
      <c r="R72" s="135">
        <f t="shared" si="67"/>
        <v>0</v>
      </c>
      <c r="S72" s="56"/>
      <c r="T72" s="134">
        <f>($S23*$C72)-(T23*$C72)</f>
        <v>1.9000000000000001</v>
      </c>
      <c r="U72" s="132">
        <f t="shared" ref="U72:Y73" si="68">T72-(U23*$C72)</f>
        <v>1.9000000000000001</v>
      </c>
      <c r="V72" s="132">
        <f t="shared" si="68"/>
        <v>1.9000000000000001</v>
      </c>
      <c r="W72" s="132">
        <f t="shared" si="68"/>
        <v>1.9000000000000001</v>
      </c>
      <c r="X72" s="132">
        <f t="shared" si="68"/>
        <v>1.9000000000000001</v>
      </c>
      <c r="Y72" s="135">
        <f t="shared" si="68"/>
        <v>1.9000000000000001</v>
      </c>
      <c r="Z72" s="56"/>
      <c r="AA72" s="134">
        <f t="shared" ref="AA72:AA73" si="69">($Z23*$C72)-(AA23*$C72)</f>
        <v>0</v>
      </c>
      <c r="AB72" s="132">
        <f t="shared" ref="AB72:AF73" si="70">AA72-(AB23*$C72)</f>
        <v>0</v>
      </c>
      <c r="AC72" s="132">
        <f t="shared" si="70"/>
        <v>0</v>
      </c>
      <c r="AD72" s="132">
        <f t="shared" si="70"/>
        <v>0</v>
      </c>
      <c r="AE72" s="132">
        <f t="shared" si="70"/>
        <v>0</v>
      </c>
      <c r="AF72" s="135">
        <f t="shared" si="70"/>
        <v>0</v>
      </c>
      <c r="AG72" s="56"/>
      <c r="AH72" s="134">
        <f t="shared" ref="AH72:AH73" si="71">($AG23*$C72)-(AH23*$C72)</f>
        <v>0</v>
      </c>
      <c r="AI72" s="132">
        <f t="shared" ref="AI72:AM73" si="72">AH72-(AI23*$C72)</f>
        <v>0</v>
      </c>
      <c r="AJ72" s="132">
        <f t="shared" si="72"/>
        <v>0</v>
      </c>
      <c r="AK72" s="132">
        <f t="shared" si="72"/>
        <v>0</v>
      </c>
      <c r="AL72" s="132">
        <f t="shared" si="72"/>
        <v>0</v>
      </c>
      <c r="AM72" s="135">
        <f t="shared" si="72"/>
        <v>0</v>
      </c>
      <c r="AN72" s="56"/>
      <c r="AO72" s="61"/>
      <c r="AP72" s="62"/>
      <c r="AQ72" s="62"/>
      <c r="AR72" s="62"/>
      <c r="AS72" s="62"/>
      <c r="AT72" s="63"/>
      <c r="AU72" s="30"/>
    </row>
    <row r="73" spans="1:47" s="13" customFormat="1" ht="21.75" customHeight="1">
      <c r="A73" s="75"/>
      <c r="B73" s="151">
        <v>2030402</v>
      </c>
      <c r="C73" s="152">
        <v>0.1</v>
      </c>
      <c r="D73" s="153" t="s">
        <v>63</v>
      </c>
      <c r="E73" s="56">
        <v>3</v>
      </c>
      <c r="F73" s="134">
        <f>($E24*$C73)-(F24*$C73)</f>
        <v>5.5</v>
      </c>
      <c r="G73" s="132">
        <f t="shared" si="66"/>
        <v>5.4</v>
      </c>
      <c r="H73" s="132">
        <f t="shared" si="66"/>
        <v>5.4</v>
      </c>
      <c r="I73" s="132">
        <f t="shared" si="66"/>
        <v>4.2</v>
      </c>
      <c r="J73" s="132">
        <f t="shared" si="66"/>
        <v>4.2</v>
      </c>
      <c r="K73" s="133">
        <f t="shared" si="66"/>
        <v>4.2</v>
      </c>
      <c r="L73" s="56"/>
      <c r="M73" s="134">
        <f>($L24*$C73)-(M24*$C73)</f>
        <v>0</v>
      </c>
      <c r="N73" s="132">
        <f t="shared" si="67"/>
        <v>0</v>
      </c>
      <c r="O73" s="132">
        <f t="shared" si="67"/>
        <v>0</v>
      </c>
      <c r="P73" s="132">
        <f t="shared" si="67"/>
        <v>0</v>
      </c>
      <c r="Q73" s="132">
        <f t="shared" si="67"/>
        <v>0</v>
      </c>
      <c r="R73" s="135">
        <f t="shared" si="67"/>
        <v>0</v>
      </c>
      <c r="S73" s="56"/>
      <c r="T73" s="134">
        <f>($S24*$C73)-(T24*$C73)</f>
        <v>0.30000000000000004</v>
      </c>
      <c r="U73" s="132">
        <f t="shared" si="68"/>
        <v>0.30000000000000004</v>
      </c>
      <c r="V73" s="132">
        <f t="shared" si="68"/>
        <v>0.30000000000000004</v>
      </c>
      <c r="W73" s="132">
        <f t="shared" si="68"/>
        <v>0.30000000000000004</v>
      </c>
      <c r="X73" s="132">
        <f t="shared" si="68"/>
        <v>0.30000000000000004</v>
      </c>
      <c r="Y73" s="135">
        <f t="shared" si="68"/>
        <v>0.30000000000000004</v>
      </c>
      <c r="Z73" s="56"/>
      <c r="AA73" s="134">
        <f t="shared" si="69"/>
        <v>0</v>
      </c>
      <c r="AB73" s="132">
        <f t="shared" si="70"/>
        <v>0</v>
      </c>
      <c r="AC73" s="132">
        <f t="shared" si="70"/>
        <v>0</v>
      </c>
      <c r="AD73" s="132">
        <f t="shared" si="70"/>
        <v>0</v>
      </c>
      <c r="AE73" s="132">
        <f t="shared" si="70"/>
        <v>0</v>
      </c>
      <c r="AF73" s="135">
        <f t="shared" si="70"/>
        <v>0</v>
      </c>
      <c r="AG73" s="56"/>
      <c r="AH73" s="134">
        <f t="shared" si="71"/>
        <v>0</v>
      </c>
      <c r="AI73" s="132">
        <f t="shared" si="72"/>
        <v>0</v>
      </c>
      <c r="AJ73" s="132">
        <f t="shared" si="72"/>
        <v>0</v>
      </c>
      <c r="AK73" s="132">
        <f t="shared" si="72"/>
        <v>0</v>
      </c>
      <c r="AL73" s="132">
        <f t="shared" si="72"/>
        <v>0</v>
      </c>
      <c r="AM73" s="135">
        <f t="shared" si="72"/>
        <v>0</v>
      </c>
      <c r="AN73" s="56"/>
      <c r="AO73" s="61"/>
      <c r="AP73" s="62"/>
      <c r="AQ73" s="62"/>
      <c r="AR73" s="62"/>
      <c r="AS73" s="62"/>
      <c r="AT73" s="63"/>
      <c r="AU73" s="30"/>
    </row>
    <row r="74" spans="1:47" s="13" customFormat="1" ht="21.75" customHeight="1">
      <c r="A74" s="75"/>
      <c r="B74" s="75">
        <v>20305</v>
      </c>
      <c r="C74" s="148"/>
      <c r="D74" s="147" t="s">
        <v>64</v>
      </c>
      <c r="E74" s="149">
        <f>SUM(E75:E77)</f>
        <v>11</v>
      </c>
      <c r="F74" s="149">
        <f t="shared" ref="F74:AN74" si="73">SUM(F75:F77)</f>
        <v>20.5</v>
      </c>
      <c r="G74" s="83">
        <f t="shared" si="73"/>
        <v>19.2</v>
      </c>
      <c r="H74" s="83">
        <f t="shared" si="73"/>
        <v>19.2</v>
      </c>
      <c r="I74" s="83">
        <f t="shared" si="73"/>
        <v>15.000000000000002</v>
      </c>
      <c r="J74" s="83">
        <f t="shared" si="73"/>
        <v>13.700000000000001</v>
      </c>
      <c r="K74" s="84">
        <f t="shared" si="73"/>
        <v>13.200000000000003</v>
      </c>
      <c r="L74" s="81">
        <f t="shared" si="73"/>
        <v>0</v>
      </c>
      <c r="M74" s="150">
        <f t="shared" si="73"/>
        <v>0</v>
      </c>
      <c r="N74" s="83">
        <f t="shared" si="73"/>
        <v>0</v>
      </c>
      <c r="O74" s="83">
        <f t="shared" si="73"/>
        <v>0</v>
      </c>
      <c r="P74" s="83">
        <f t="shared" si="73"/>
        <v>0</v>
      </c>
      <c r="Q74" s="83">
        <f t="shared" si="73"/>
        <v>0</v>
      </c>
      <c r="R74" s="85">
        <f t="shared" si="73"/>
        <v>0</v>
      </c>
      <c r="S74" s="81">
        <f t="shared" si="73"/>
        <v>1</v>
      </c>
      <c r="T74" s="82">
        <f t="shared" si="73"/>
        <v>1.3000000000000003</v>
      </c>
      <c r="U74" s="83">
        <f t="shared" si="73"/>
        <v>1.3000000000000003</v>
      </c>
      <c r="V74" s="83">
        <f t="shared" si="73"/>
        <v>1.3000000000000003</v>
      </c>
      <c r="W74" s="83">
        <f t="shared" si="73"/>
        <v>1.3000000000000003</v>
      </c>
      <c r="X74" s="83">
        <f t="shared" si="73"/>
        <v>1.3000000000000003</v>
      </c>
      <c r="Y74" s="85">
        <f t="shared" si="73"/>
        <v>1.3000000000000003</v>
      </c>
      <c r="Z74" s="81">
        <f t="shared" si="73"/>
        <v>0</v>
      </c>
      <c r="AA74" s="82">
        <f t="shared" si="73"/>
        <v>0</v>
      </c>
      <c r="AB74" s="83">
        <f t="shared" si="73"/>
        <v>0</v>
      </c>
      <c r="AC74" s="83">
        <f t="shared" si="73"/>
        <v>0</v>
      </c>
      <c r="AD74" s="83">
        <f t="shared" si="73"/>
        <v>0</v>
      </c>
      <c r="AE74" s="83">
        <f t="shared" si="73"/>
        <v>0</v>
      </c>
      <c r="AF74" s="85">
        <f t="shared" si="73"/>
        <v>0</v>
      </c>
      <c r="AG74" s="81">
        <f t="shared" si="73"/>
        <v>0</v>
      </c>
      <c r="AH74" s="82">
        <f t="shared" si="73"/>
        <v>0</v>
      </c>
      <c r="AI74" s="83">
        <f t="shared" si="73"/>
        <v>0</v>
      </c>
      <c r="AJ74" s="83">
        <f t="shared" si="73"/>
        <v>0</v>
      </c>
      <c r="AK74" s="83">
        <f t="shared" si="73"/>
        <v>0</v>
      </c>
      <c r="AL74" s="83">
        <f t="shared" si="73"/>
        <v>0</v>
      </c>
      <c r="AM74" s="85">
        <f t="shared" si="73"/>
        <v>0</v>
      </c>
      <c r="AN74" s="81">
        <f t="shared" si="73"/>
        <v>0</v>
      </c>
      <c r="AO74" s="61"/>
      <c r="AP74" s="62"/>
      <c r="AQ74" s="62"/>
      <c r="AR74" s="62"/>
      <c r="AS74" s="62"/>
      <c r="AT74" s="63"/>
      <c r="AU74" s="30"/>
    </row>
    <row r="75" spans="1:47" s="13" customFormat="1" ht="21.75" customHeight="1">
      <c r="A75" s="75"/>
      <c r="B75" s="75">
        <v>2030501</v>
      </c>
      <c r="C75" s="154">
        <v>0.1</v>
      </c>
      <c r="D75" s="153" t="s">
        <v>65</v>
      </c>
      <c r="E75" s="56">
        <v>7</v>
      </c>
      <c r="F75" s="134">
        <f>($E26*$C75)-(F26*$C75)</f>
        <v>12.8</v>
      </c>
      <c r="G75" s="132">
        <f t="shared" ref="G75:K78" si="74">F75-(G26*$C75)</f>
        <v>11.5</v>
      </c>
      <c r="H75" s="132">
        <f t="shared" si="74"/>
        <v>11.5</v>
      </c>
      <c r="I75" s="132">
        <f t="shared" si="74"/>
        <v>8.3000000000000007</v>
      </c>
      <c r="J75" s="132">
        <f t="shared" si="74"/>
        <v>7.0000000000000009</v>
      </c>
      <c r="K75" s="133">
        <f t="shared" si="74"/>
        <v>6.6000000000000005</v>
      </c>
      <c r="L75" s="56"/>
      <c r="M75" s="134">
        <f>($L26*$C75)-(M26*$C75)</f>
        <v>0</v>
      </c>
      <c r="N75" s="132">
        <f t="shared" ref="N75:R78" si="75">M75-(N26*$C75)</f>
        <v>0</v>
      </c>
      <c r="O75" s="132">
        <f t="shared" si="75"/>
        <v>0</v>
      </c>
      <c r="P75" s="132">
        <f t="shared" si="75"/>
        <v>0</v>
      </c>
      <c r="Q75" s="132">
        <f t="shared" si="75"/>
        <v>0</v>
      </c>
      <c r="R75" s="135">
        <f t="shared" si="75"/>
        <v>0</v>
      </c>
      <c r="S75" s="56">
        <v>1</v>
      </c>
      <c r="T75" s="134">
        <f>($S26*$C75)-(T26*$C75)</f>
        <v>0.60000000000000009</v>
      </c>
      <c r="U75" s="132">
        <f t="shared" ref="U75:Y78" si="76">T75-(U26*$C75)</f>
        <v>0.60000000000000009</v>
      </c>
      <c r="V75" s="132">
        <f t="shared" si="76"/>
        <v>0.60000000000000009</v>
      </c>
      <c r="W75" s="132">
        <f t="shared" si="76"/>
        <v>0.60000000000000009</v>
      </c>
      <c r="X75" s="132">
        <f t="shared" si="76"/>
        <v>0.60000000000000009</v>
      </c>
      <c r="Y75" s="135">
        <f t="shared" si="76"/>
        <v>0.60000000000000009</v>
      </c>
      <c r="Z75" s="56"/>
      <c r="AA75" s="134">
        <f t="shared" ref="AA75:AA78" si="77">($Z26*$C75)-(AA26*$C75)</f>
        <v>0</v>
      </c>
      <c r="AB75" s="132">
        <f t="shared" ref="AB75:AF78" si="78">AA75-(AB26*$C75)</f>
        <v>0</v>
      </c>
      <c r="AC75" s="132">
        <f t="shared" si="78"/>
        <v>0</v>
      </c>
      <c r="AD75" s="132">
        <f t="shared" si="78"/>
        <v>0</v>
      </c>
      <c r="AE75" s="132">
        <f t="shared" si="78"/>
        <v>0</v>
      </c>
      <c r="AF75" s="135">
        <f t="shared" si="78"/>
        <v>0</v>
      </c>
      <c r="AG75" s="56"/>
      <c r="AH75" s="134">
        <f t="shared" ref="AH75:AH79" si="79">($AG26*$C75)-(AH26*$C75)</f>
        <v>0</v>
      </c>
      <c r="AI75" s="132">
        <f t="shared" ref="AI75:AM78" si="80">AH75-(AI26*$C75)</f>
        <v>0</v>
      </c>
      <c r="AJ75" s="132">
        <f t="shared" si="80"/>
        <v>0</v>
      </c>
      <c r="AK75" s="132">
        <f t="shared" si="80"/>
        <v>0</v>
      </c>
      <c r="AL75" s="132">
        <f t="shared" si="80"/>
        <v>0</v>
      </c>
      <c r="AM75" s="135">
        <f t="shared" si="80"/>
        <v>0</v>
      </c>
      <c r="AN75" s="56"/>
      <c r="AO75" s="61"/>
      <c r="AP75" s="62"/>
      <c r="AQ75" s="62"/>
      <c r="AR75" s="62"/>
      <c r="AS75" s="62"/>
      <c r="AT75" s="63"/>
      <c r="AU75" s="30"/>
    </row>
    <row r="76" spans="1:47" s="13" customFormat="1" ht="21.75" customHeight="1">
      <c r="A76" s="75"/>
      <c r="B76" s="76">
        <v>2030502</v>
      </c>
      <c r="C76" s="90">
        <v>0.1</v>
      </c>
      <c r="D76" s="155" t="s">
        <v>66</v>
      </c>
      <c r="E76" s="56">
        <v>4</v>
      </c>
      <c r="F76" s="134">
        <f>($E27*$C76)-(F27*$C76)</f>
        <v>7.3000000000000007</v>
      </c>
      <c r="G76" s="132">
        <f t="shared" si="74"/>
        <v>7.3000000000000007</v>
      </c>
      <c r="H76" s="132">
        <f t="shared" si="74"/>
        <v>7.3000000000000007</v>
      </c>
      <c r="I76" s="132">
        <f t="shared" si="74"/>
        <v>7.3000000000000007</v>
      </c>
      <c r="J76" s="132">
        <f t="shared" si="74"/>
        <v>7.3000000000000007</v>
      </c>
      <c r="K76" s="133">
        <f t="shared" si="74"/>
        <v>7.3000000000000007</v>
      </c>
      <c r="L76" s="56"/>
      <c r="M76" s="134">
        <f>($L27*$C76)-(M27*$C76)</f>
        <v>0</v>
      </c>
      <c r="N76" s="132">
        <f t="shared" si="75"/>
        <v>0</v>
      </c>
      <c r="O76" s="132">
        <f t="shared" si="75"/>
        <v>0</v>
      </c>
      <c r="P76" s="132">
        <f t="shared" si="75"/>
        <v>0</v>
      </c>
      <c r="Q76" s="132">
        <f t="shared" si="75"/>
        <v>0</v>
      </c>
      <c r="R76" s="135">
        <f t="shared" si="75"/>
        <v>0</v>
      </c>
      <c r="S76" s="56"/>
      <c r="T76" s="134">
        <f>($S27*$C76)-(T27*$C76)</f>
        <v>0</v>
      </c>
      <c r="U76" s="132">
        <f t="shared" si="76"/>
        <v>0</v>
      </c>
      <c r="V76" s="132">
        <f t="shared" si="76"/>
        <v>0</v>
      </c>
      <c r="W76" s="132">
        <f t="shared" si="76"/>
        <v>0</v>
      </c>
      <c r="X76" s="132">
        <f t="shared" si="76"/>
        <v>0</v>
      </c>
      <c r="Y76" s="135">
        <f t="shared" si="76"/>
        <v>0</v>
      </c>
      <c r="Z76" s="56"/>
      <c r="AA76" s="134">
        <f t="shared" si="77"/>
        <v>0</v>
      </c>
      <c r="AB76" s="132">
        <f t="shared" si="78"/>
        <v>0</v>
      </c>
      <c r="AC76" s="132">
        <f t="shared" si="78"/>
        <v>0</v>
      </c>
      <c r="AD76" s="132">
        <f t="shared" si="78"/>
        <v>0</v>
      </c>
      <c r="AE76" s="132">
        <f t="shared" si="78"/>
        <v>0</v>
      </c>
      <c r="AF76" s="135">
        <f t="shared" si="78"/>
        <v>0</v>
      </c>
      <c r="AG76" s="56"/>
      <c r="AH76" s="134">
        <f t="shared" si="79"/>
        <v>0</v>
      </c>
      <c r="AI76" s="132">
        <f t="shared" si="80"/>
        <v>0</v>
      </c>
      <c r="AJ76" s="132">
        <f t="shared" si="80"/>
        <v>0</v>
      </c>
      <c r="AK76" s="132">
        <f t="shared" si="80"/>
        <v>0</v>
      </c>
      <c r="AL76" s="132">
        <f t="shared" si="80"/>
        <v>0</v>
      </c>
      <c r="AM76" s="135">
        <f t="shared" si="80"/>
        <v>0</v>
      </c>
      <c r="AN76" s="56"/>
      <c r="AO76" s="61"/>
      <c r="AP76" s="62"/>
      <c r="AQ76" s="62"/>
      <c r="AR76" s="62"/>
      <c r="AS76" s="62"/>
      <c r="AT76" s="63"/>
      <c r="AU76" s="30"/>
    </row>
    <row r="77" spans="1:47" s="13" customFormat="1" ht="21.75" customHeight="1">
      <c r="A77" s="75"/>
      <c r="B77" s="76">
        <v>2030503</v>
      </c>
      <c r="C77" s="90">
        <v>0.1</v>
      </c>
      <c r="D77" s="155" t="s">
        <v>67</v>
      </c>
      <c r="E77" s="56"/>
      <c r="F77" s="134">
        <f>($E28*$C77)-(F28*$C77)</f>
        <v>0.4</v>
      </c>
      <c r="G77" s="132">
        <f t="shared" si="74"/>
        <v>0.4</v>
      </c>
      <c r="H77" s="132">
        <f t="shared" si="74"/>
        <v>0.4</v>
      </c>
      <c r="I77" s="132">
        <f t="shared" si="74"/>
        <v>-0.6</v>
      </c>
      <c r="J77" s="132">
        <f t="shared" si="74"/>
        <v>-0.6</v>
      </c>
      <c r="K77" s="133">
        <f t="shared" si="74"/>
        <v>-0.7</v>
      </c>
      <c r="L77" s="56"/>
      <c r="M77" s="134">
        <f>($L28*$C77)-(M28*$C77)</f>
        <v>0</v>
      </c>
      <c r="N77" s="132">
        <f t="shared" si="75"/>
        <v>0</v>
      </c>
      <c r="O77" s="132">
        <f t="shared" si="75"/>
        <v>0</v>
      </c>
      <c r="P77" s="132">
        <f t="shared" si="75"/>
        <v>0</v>
      </c>
      <c r="Q77" s="132">
        <f t="shared" si="75"/>
        <v>0</v>
      </c>
      <c r="R77" s="135">
        <f t="shared" si="75"/>
        <v>0</v>
      </c>
      <c r="S77" s="56"/>
      <c r="T77" s="134">
        <f>($S28*$C77)-(T28*$C77)</f>
        <v>0.70000000000000007</v>
      </c>
      <c r="U77" s="132">
        <f t="shared" si="76"/>
        <v>0.70000000000000007</v>
      </c>
      <c r="V77" s="132">
        <f t="shared" si="76"/>
        <v>0.70000000000000007</v>
      </c>
      <c r="W77" s="132">
        <f t="shared" si="76"/>
        <v>0.70000000000000007</v>
      </c>
      <c r="X77" s="132">
        <f t="shared" si="76"/>
        <v>0.70000000000000007</v>
      </c>
      <c r="Y77" s="135">
        <f t="shared" si="76"/>
        <v>0.70000000000000007</v>
      </c>
      <c r="Z77" s="56"/>
      <c r="AA77" s="134">
        <f t="shared" si="77"/>
        <v>0</v>
      </c>
      <c r="AB77" s="132">
        <f t="shared" si="78"/>
        <v>0</v>
      </c>
      <c r="AC77" s="132">
        <f t="shared" si="78"/>
        <v>0</v>
      </c>
      <c r="AD77" s="132">
        <f t="shared" si="78"/>
        <v>0</v>
      </c>
      <c r="AE77" s="132">
        <f t="shared" si="78"/>
        <v>0</v>
      </c>
      <c r="AF77" s="135">
        <f t="shared" si="78"/>
        <v>0</v>
      </c>
      <c r="AG77" s="56"/>
      <c r="AH77" s="134">
        <f t="shared" si="79"/>
        <v>0</v>
      </c>
      <c r="AI77" s="132">
        <f t="shared" si="80"/>
        <v>0</v>
      </c>
      <c r="AJ77" s="132">
        <f t="shared" si="80"/>
        <v>0</v>
      </c>
      <c r="AK77" s="132">
        <f t="shared" si="80"/>
        <v>0</v>
      </c>
      <c r="AL77" s="132">
        <f t="shared" si="80"/>
        <v>0</v>
      </c>
      <c r="AM77" s="135">
        <f t="shared" si="80"/>
        <v>0</v>
      </c>
      <c r="AN77" s="56"/>
      <c r="AO77" s="61"/>
      <c r="AP77" s="62"/>
      <c r="AQ77" s="62"/>
      <c r="AR77" s="62"/>
      <c r="AS77" s="62"/>
      <c r="AT77" s="63"/>
      <c r="AU77" s="30"/>
    </row>
    <row r="78" spans="1:47" s="13" customFormat="1" ht="21.75" customHeight="1">
      <c r="A78" s="75"/>
      <c r="B78" s="76">
        <v>20306</v>
      </c>
      <c r="C78" s="77">
        <v>0.1</v>
      </c>
      <c r="D78" s="93" t="s">
        <v>68</v>
      </c>
      <c r="E78" s="56"/>
      <c r="F78" s="134">
        <f>($E29*$C78)-(F29*$C78)</f>
        <v>-0.70000000000000018</v>
      </c>
      <c r="G78" s="132">
        <f t="shared" si="74"/>
        <v>-0.70000000000000018</v>
      </c>
      <c r="H78" s="132">
        <f t="shared" si="74"/>
        <v>-0.70000000000000018</v>
      </c>
      <c r="I78" s="132">
        <f t="shared" si="74"/>
        <v>-0.70000000000000018</v>
      </c>
      <c r="J78" s="132">
        <f t="shared" si="74"/>
        <v>-0.70000000000000018</v>
      </c>
      <c r="K78" s="133">
        <f t="shared" si="74"/>
        <v>-1.2000000000000002</v>
      </c>
      <c r="L78" s="56"/>
      <c r="M78" s="134">
        <f>($L29*$C78)-(M29*$C78)</f>
        <v>0</v>
      </c>
      <c r="N78" s="132">
        <f t="shared" si="75"/>
        <v>0</v>
      </c>
      <c r="O78" s="132">
        <f t="shared" si="75"/>
        <v>0</v>
      </c>
      <c r="P78" s="132">
        <f t="shared" si="75"/>
        <v>0</v>
      </c>
      <c r="Q78" s="132">
        <f t="shared" si="75"/>
        <v>-2</v>
      </c>
      <c r="R78" s="135">
        <f t="shared" si="75"/>
        <v>-2</v>
      </c>
      <c r="S78" s="56">
        <v>1</v>
      </c>
      <c r="T78" s="134">
        <f>($S29*$C78)-(T29*$C78)</f>
        <v>0</v>
      </c>
      <c r="U78" s="132">
        <f t="shared" si="76"/>
        <v>0</v>
      </c>
      <c r="V78" s="132">
        <f t="shared" si="76"/>
        <v>0</v>
      </c>
      <c r="W78" s="132">
        <f t="shared" si="76"/>
        <v>0</v>
      </c>
      <c r="X78" s="132">
        <f t="shared" si="76"/>
        <v>0</v>
      </c>
      <c r="Y78" s="135">
        <f t="shared" si="76"/>
        <v>0</v>
      </c>
      <c r="Z78" s="56"/>
      <c r="AA78" s="134">
        <f t="shared" si="77"/>
        <v>0</v>
      </c>
      <c r="AB78" s="132">
        <f t="shared" si="78"/>
        <v>0</v>
      </c>
      <c r="AC78" s="132">
        <f t="shared" si="78"/>
        <v>0</v>
      </c>
      <c r="AD78" s="132">
        <f t="shared" si="78"/>
        <v>0</v>
      </c>
      <c r="AE78" s="132">
        <f t="shared" si="78"/>
        <v>0</v>
      </c>
      <c r="AF78" s="135">
        <f t="shared" si="78"/>
        <v>0</v>
      </c>
      <c r="AG78" s="56"/>
      <c r="AH78" s="134">
        <f t="shared" si="79"/>
        <v>0</v>
      </c>
      <c r="AI78" s="132">
        <f t="shared" si="80"/>
        <v>0</v>
      </c>
      <c r="AJ78" s="132">
        <f t="shared" si="80"/>
        <v>0</v>
      </c>
      <c r="AK78" s="132">
        <f t="shared" si="80"/>
        <v>0</v>
      </c>
      <c r="AL78" s="132">
        <f t="shared" si="80"/>
        <v>0</v>
      </c>
      <c r="AM78" s="135">
        <f t="shared" si="80"/>
        <v>0</v>
      </c>
      <c r="AN78" s="56" t="s">
        <v>102</v>
      </c>
      <c r="AO78" s="61"/>
      <c r="AP78" s="62"/>
      <c r="AQ78" s="62"/>
      <c r="AR78" s="62"/>
      <c r="AS78" s="62"/>
      <c r="AT78" s="63"/>
      <c r="AU78" s="30"/>
    </row>
    <row r="79" spans="1:47" s="13" customFormat="1" ht="21.75" customHeight="1">
      <c r="A79" s="66">
        <v>4</v>
      </c>
      <c r="B79" s="67">
        <v>204</v>
      </c>
      <c r="C79" s="68"/>
      <c r="D79" s="156" t="s">
        <v>69</v>
      </c>
      <c r="E79" s="140">
        <f>E80+E83+E92+E93</f>
        <v>10</v>
      </c>
      <c r="F79" s="140">
        <f t="shared" ref="F79:AN79" si="81">F80+F83+F92+F93</f>
        <v>15.459999999999999</v>
      </c>
      <c r="G79" s="72">
        <f t="shared" si="81"/>
        <v>15.459999999999999</v>
      </c>
      <c r="H79" s="72">
        <f t="shared" si="81"/>
        <v>15.459999999999999</v>
      </c>
      <c r="I79" s="72">
        <f t="shared" si="81"/>
        <v>15.459999999999999</v>
      </c>
      <c r="J79" s="72">
        <f t="shared" si="81"/>
        <v>15.459999999999999</v>
      </c>
      <c r="K79" s="73">
        <f t="shared" si="81"/>
        <v>15.459999999999999</v>
      </c>
      <c r="L79" s="70">
        <f t="shared" si="81"/>
        <v>0</v>
      </c>
      <c r="M79" s="141">
        <f t="shared" si="81"/>
        <v>0.68</v>
      </c>
      <c r="N79" s="72">
        <f t="shared" si="81"/>
        <v>0.68</v>
      </c>
      <c r="O79" s="72">
        <f t="shared" si="81"/>
        <v>0.68</v>
      </c>
      <c r="P79" s="72">
        <f t="shared" si="81"/>
        <v>0.68</v>
      </c>
      <c r="Q79" s="72">
        <f t="shared" si="81"/>
        <v>0.68</v>
      </c>
      <c r="R79" s="74">
        <f t="shared" si="81"/>
        <v>0.68</v>
      </c>
      <c r="S79" s="70">
        <f t="shared" si="81"/>
        <v>0</v>
      </c>
      <c r="T79" s="71">
        <f t="shared" si="81"/>
        <v>0.48</v>
      </c>
      <c r="U79" s="72">
        <f t="shared" si="81"/>
        <v>0.48</v>
      </c>
      <c r="V79" s="72">
        <f t="shared" si="81"/>
        <v>0.48</v>
      </c>
      <c r="W79" s="72">
        <f t="shared" si="81"/>
        <v>0.48</v>
      </c>
      <c r="X79" s="72">
        <f t="shared" si="81"/>
        <v>0.48</v>
      </c>
      <c r="Y79" s="74">
        <f t="shared" si="81"/>
        <v>0.48</v>
      </c>
      <c r="Z79" s="70">
        <f t="shared" si="81"/>
        <v>0</v>
      </c>
      <c r="AA79" s="71">
        <f t="shared" si="81"/>
        <v>0</v>
      </c>
      <c r="AB79" s="72">
        <f t="shared" si="81"/>
        <v>0</v>
      </c>
      <c r="AC79" s="72">
        <f t="shared" si="81"/>
        <v>0</v>
      </c>
      <c r="AD79" s="72">
        <f t="shared" si="81"/>
        <v>0</v>
      </c>
      <c r="AE79" s="72">
        <f t="shared" si="81"/>
        <v>0</v>
      </c>
      <c r="AF79" s="74">
        <f t="shared" si="81"/>
        <v>0</v>
      </c>
      <c r="AG79" s="70">
        <f t="shared" si="81"/>
        <v>0</v>
      </c>
      <c r="AH79" s="71">
        <f t="shared" si="79"/>
        <v>0</v>
      </c>
      <c r="AI79" s="72">
        <f t="shared" si="81"/>
        <v>0</v>
      </c>
      <c r="AJ79" s="72">
        <f t="shared" si="81"/>
        <v>0</v>
      </c>
      <c r="AK79" s="72">
        <f t="shared" si="81"/>
        <v>0</v>
      </c>
      <c r="AL79" s="72">
        <f t="shared" si="81"/>
        <v>0</v>
      </c>
      <c r="AM79" s="74">
        <f t="shared" si="81"/>
        <v>0</v>
      </c>
      <c r="AN79" s="70">
        <f t="shared" si="81"/>
        <v>0</v>
      </c>
      <c r="AO79" s="61"/>
      <c r="AP79" s="62"/>
      <c r="AQ79" s="62"/>
      <c r="AR79" s="62"/>
      <c r="AS79" s="62"/>
      <c r="AT79" s="63"/>
      <c r="AU79" s="30"/>
    </row>
    <row r="80" spans="1:47" s="13" customFormat="1" ht="21.75" customHeight="1">
      <c r="A80" s="75"/>
      <c r="B80" s="76">
        <v>20401</v>
      </c>
      <c r="C80" s="89"/>
      <c r="D80" s="157" t="s">
        <v>70</v>
      </c>
      <c r="E80" s="149">
        <f t="shared" ref="E80" si="82">SUM(E81:E82)</f>
        <v>0</v>
      </c>
      <c r="F80" s="149">
        <f t="shared" ref="F80:AN80" si="83">SUM(F81:F82)</f>
        <v>0.04</v>
      </c>
      <c r="G80" s="83">
        <f t="shared" si="83"/>
        <v>0.04</v>
      </c>
      <c r="H80" s="83">
        <f t="shared" si="83"/>
        <v>0.04</v>
      </c>
      <c r="I80" s="83">
        <f t="shared" si="83"/>
        <v>0.04</v>
      </c>
      <c r="J80" s="83">
        <f t="shared" si="83"/>
        <v>0.04</v>
      </c>
      <c r="K80" s="84">
        <f t="shared" si="83"/>
        <v>0.04</v>
      </c>
      <c r="L80" s="81">
        <f t="shared" si="83"/>
        <v>0</v>
      </c>
      <c r="M80" s="150">
        <f t="shared" si="83"/>
        <v>0</v>
      </c>
      <c r="N80" s="83">
        <f t="shared" si="83"/>
        <v>0</v>
      </c>
      <c r="O80" s="83">
        <f t="shared" si="83"/>
        <v>0</v>
      </c>
      <c r="P80" s="83">
        <f t="shared" si="83"/>
        <v>0</v>
      </c>
      <c r="Q80" s="83">
        <f t="shared" si="83"/>
        <v>0</v>
      </c>
      <c r="R80" s="85">
        <f t="shared" si="83"/>
        <v>0</v>
      </c>
      <c r="S80" s="81">
        <f t="shared" si="83"/>
        <v>0</v>
      </c>
      <c r="T80" s="82">
        <f t="shared" si="83"/>
        <v>0</v>
      </c>
      <c r="U80" s="83">
        <f t="shared" si="83"/>
        <v>0</v>
      </c>
      <c r="V80" s="83">
        <f t="shared" si="83"/>
        <v>0</v>
      </c>
      <c r="W80" s="83">
        <f t="shared" si="83"/>
        <v>0</v>
      </c>
      <c r="X80" s="83">
        <f t="shared" si="83"/>
        <v>0</v>
      </c>
      <c r="Y80" s="85">
        <f t="shared" si="83"/>
        <v>0</v>
      </c>
      <c r="Z80" s="81">
        <f t="shared" si="83"/>
        <v>0</v>
      </c>
      <c r="AA80" s="82">
        <f t="shared" si="83"/>
        <v>0</v>
      </c>
      <c r="AB80" s="83">
        <f t="shared" si="83"/>
        <v>0</v>
      </c>
      <c r="AC80" s="83">
        <f t="shared" si="83"/>
        <v>0</v>
      </c>
      <c r="AD80" s="83">
        <f t="shared" si="83"/>
        <v>0</v>
      </c>
      <c r="AE80" s="83">
        <f t="shared" si="83"/>
        <v>0</v>
      </c>
      <c r="AF80" s="85">
        <f t="shared" si="83"/>
        <v>0</v>
      </c>
      <c r="AG80" s="81">
        <f t="shared" si="83"/>
        <v>0</v>
      </c>
      <c r="AH80" s="82">
        <f t="shared" si="83"/>
        <v>0</v>
      </c>
      <c r="AI80" s="83">
        <f t="shared" si="83"/>
        <v>0</v>
      </c>
      <c r="AJ80" s="83">
        <f t="shared" si="83"/>
        <v>0</v>
      </c>
      <c r="AK80" s="83">
        <f t="shared" si="83"/>
        <v>0</v>
      </c>
      <c r="AL80" s="83">
        <f t="shared" si="83"/>
        <v>0</v>
      </c>
      <c r="AM80" s="85">
        <f t="shared" si="83"/>
        <v>0</v>
      </c>
      <c r="AN80" s="81">
        <f t="shared" si="83"/>
        <v>0</v>
      </c>
      <c r="AO80" s="61"/>
      <c r="AP80" s="62"/>
      <c r="AQ80" s="62"/>
      <c r="AR80" s="62"/>
      <c r="AS80" s="62"/>
      <c r="AT80" s="63"/>
      <c r="AU80" s="30"/>
    </row>
    <row r="81" spans="1:47" s="13" customFormat="1" ht="21.75" customHeight="1">
      <c r="A81" s="75"/>
      <c r="B81" s="86">
        <v>2040101</v>
      </c>
      <c r="C81" s="87">
        <v>0.1</v>
      </c>
      <c r="D81" s="158" t="s">
        <v>71</v>
      </c>
      <c r="E81" s="56"/>
      <c r="F81" s="134">
        <f>($E32*$C81)-(F32*$C81)</f>
        <v>0</v>
      </c>
      <c r="G81" s="132">
        <f t="shared" ref="G81:K82" si="84">F81-(G32*$C81)</f>
        <v>0</v>
      </c>
      <c r="H81" s="132">
        <f t="shared" si="84"/>
        <v>0</v>
      </c>
      <c r="I81" s="132">
        <f t="shared" si="84"/>
        <v>0</v>
      </c>
      <c r="J81" s="132">
        <f t="shared" si="84"/>
        <v>0</v>
      </c>
      <c r="K81" s="133">
        <f t="shared" si="84"/>
        <v>0</v>
      </c>
      <c r="L81" s="56"/>
      <c r="M81" s="134">
        <f>($L32*$C81)-(M32*$C81)</f>
        <v>0</v>
      </c>
      <c r="N81" s="132">
        <f t="shared" ref="N81:R82" si="85">M81-(N32*$C81)</f>
        <v>0</v>
      </c>
      <c r="O81" s="132">
        <f t="shared" si="85"/>
        <v>0</v>
      </c>
      <c r="P81" s="132">
        <f t="shared" si="85"/>
        <v>0</v>
      </c>
      <c r="Q81" s="132">
        <f t="shared" si="85"/>
        <v>0</v>
      </c>
      <c r="R81" s="135">
        <f t="shared" si="85"/>
        <v>0</v>
      </c>
      <c r="S81" s="56"/>
      <c r="T81" s="134">
        <f>($S32*$C81)-(T32*$C81)</f>
        <v>0</v>
      </c>
      <c r="U81" s="132">
        <f t="shared" ref="U81:Y82" si="86">T81-(U32*$C81)</f>
        <v>0</v>
      </c>
      <c r="V81" s="132">
        <f t="shared" si="86"/>
        <v>0</v>
      </c>
      <c r="W81" s="132">
        <f t="shared" si="86"/>
        <v>0</v>
      </c>
      <c r="X81" s="132">
        <f t="shared" si="86"/>
        <v>0</v>
      </c>
      <c r="Y81" s="135">
        <f t="shared" si="86"/>
        <v>0</v>
      </c>
      <c r="Z81" s="56"/>
      <c r="AA81" s="134">
        <f t="shared" ref="AA81:AA82" si="87">($Z32*$C81)-(AA32*$C81)</f>
        <v>0</v>
      </c>
      <c r="AB81" s="132">
        <f t="shared" ref="AB81:AF82" si="88">AA81-(AB32*$C81)</f>
        <v>0</v>
      </c>
      <c r="AC81" s="132">
        <f t="shared" si="88"/>
        <v>0</v>
      </c>
      <c r="AD81" s="132">
        <f t="shared" si="88"/>
        <v>0</v>
      </c>
      <c r="AE81" s="132">
        <f t="shared" si="88"/>
        <v>0</v>
      </c>
      <c r="AF81" s="135">
        <f t="shared" si="88"/>
        <v>0</v>
      </c>
      <c r="AG81" s="56"/>
      <c r="AH81" s="134">
        <f t="shared" ref="AH81:AH82" si="89">($AG32*$C81)-(AH32*$C81)</f>
        <v>0</v>
      </c>
      <c r="AI81" s="132">
        <f t="shared" ref="AI81:AM82" si="90">AH81-(AI32*$C81)</f>
        <v>0</v>
      </c>
      <c r="AJ81" s="132">
        <f t="shared" si="90"/>
        <v>0</v>
      </c>
      <c r="AK81" s="132">
        <f t="shared" si="90"/>
        <v>0</v>
      </c>
      <c r="AL81" s="132">
        <f t="shared" si="90"/>
        <v>0</v>
      </c>
      <c r="AM81" s="135">
        <f t="shared" si="90"/>
        <v>0</v>
      </c>
      <c r="AN81" s="56"/>
      <c r="AO81" s="61"/>
      <c r="AP81" s="62"/>
      <c r="AQ81" s="62"/>
      <c r="AR81" s="62"/>
      <c r="AS81" s="62"/>
      <c r="AT81" s="63"/>
      <c r="AU81" s="30"/>
    </row>
    <row r="82" spans="1:47" s="13" customFormat="1" ht="21.75" customHeight="1">
      <c r="A82" s="75"/>
      <c r="B82" s="86">
        <v>2040102</v>
      </c>
      <c r="C82" s="87">
        <v>0.04</v>
      </c>
      <c r="D82" s="158" t="s">
        <v>72</v>
      </c>
      <c r="E82" s="56"/>
      <c r="F82" s="134">
        <f>($E33*$C82)-(F33*$C82)</f>
        <v>0.04</v>
      </c>
      <c r="G82" s="132">
        <f t="shared" si="84"/>
        <v>0.04</v>
      </c>
      <c r="H82" s="132">
        <f t="shared" si="84"/>
        <v>0.04</v>
      </c>
      <c r="I82" s="132">
        <f t="shared" si="84"/>
        <v>0.04</v>
      </c>
      <c r="J82" s="132">
        <f t="shared" si="84"/>
        <v>0.04</v>
      </c>
      <c r="K82" s="133">
        <f t="shared" si="84"/>
        <v>0.04</v>
      </c>
      <c r="L82" s="56"/>
      <c r="M82" s="134">
        <f>($L33*$C82)-(M33*$C82)</f>
        <v>0</v>
      </c>
      <c r="N82" s="132">
        <f t="shared" si="85"/>
        <v>0</v>
      </c>
      <c r="O82" s="132">
        <f t="shared" si="85"/>
        <v>0</v>
      </c>
      <c r="P82" s="132">
        <f t="shared" si="85"/>
        <v>0</v>
      </c>
      <c r="Q82" s="132">
        <f t="shared" si="85"/>
        <v>0</v>
      </c>
      <c r="R82" s="135">
        <f t="shared" si="85"/>
        <v>0</v>
      </c>
      <c r="S82" s="56"/>
      <c r="T82" s="134">
        <f>($S33*$C82)-(T33*$C82)</f>
        <v>0</v>
      </c>
      <c r="U82" s="132">
        <f t="shared" si="86"/>
        <v>0</v>
      </c>
      <c r="V82" s="132">
        <f t="shared" si="86"/>
        <v>0</v>
      </c>
      <c r="W82" s="132">
        <f t="shared" si="86"/>
        <v>0</v>
      </c>
      <c r="X82" s="132">
        <f t="shared" si="86"/>
        <v>0</v>
      </c>
      <c r="Y82" s="135">
        <f t="shared" si="86"/>
        <v>0</v>
      </c>
      <c r="Z82" s="56"/>
      <c r="AA82" s="134">
        <f t="shared" si="87"/>
        <v>0</v>
      </c>
      <c r="AB82" s="132">
        <f t="shared" si="88"/>
        <v>0</v>
      </c>
      <c r="AC82" s="132">
        <f t="shared" si="88"/>
        <v>0</v>
      </c>
      <c r="AD82" s="132">
        <f t="shared" si="88"/>
        <v>0</v>
      </c>
      <c r="AE82" s="132">
        <f t="shared" si="88"/>
        <v>0</v>
      </c>
      <c r="AF82" s="135">
        <f t="shared" si="88"/>
        <v>0</v>
      </c>
      <c r="AG82" s="56"/>
      <c r="AH82" s="134">
        <f t="shared" si="89"/>
        <v>0</v>
      </c>
      <c r="AI82" s="132">
        <f t="shared" si="90"/>
        <v>0</v>
      </c>
      <c r="AJ82" s="132">
        <f t="shared" si="90"/>
        <v>0</v>
      </c>
      <c r="AK82" s="132">
        <f t="shared" si="90"/>
        <v>0</v>
      </c>
      <c r="AL82" s="132">
        <f t="shared" si="90"/>
        <v>0</v>
      </c>
      <c r="AM82" s="135">
        <f t="shared" si="90"/>
        <v>0</v>
      </c>
      <c r="AN82" s="56"/>
      <c r="AO82" s="61"/>
      <c r="AP82" s="62"/>
      <c r="AQ82" s="62"/>
      <c r="AR82" s="62"/>
      <c r="AS82" s="62"/>
      <c r="AT82" s="63"/>
      <c r="AU82" s="30"/>
    </row>
    <row r="83" spans="1:47" s="13" customFormat="1" ht="21.75" customHeight="1">
      <c r="A83" s="75"/>
      <c r="B83" s="76">
        <v>20402</v>
      </c>
      <c r="C83" s="89"/>
      <c r="D83" s="157" t="s">
        <v>73</v>
      </c>
      <c r="E83" s="149">
        <f>SUM(E84:E91)</f>
        <v>9</v>
      </c>
      <c r="F83" s="149">
        <f t="shared" ref="F83:K83" si="91">SUM(F84:F91)</f>
        <v>15.42</v>
      </c>
      <c r="G83" s="83">
        <f t="shared" si="91"/>
        <v>15.42</v>
      </c>
      <c r="H83" s="83">
        <f t="shared" si="91"/>
        <v>15.42</v>
      </c>
      <c r="I83" s="83">
        <f t="shared" si="91"/>
        <v>15.42</v>
      </c>
      <c r="J83" s="83">
        <f t="shared" si="91"/>
        <v>15.42</v>
      </c>
      <c r="K83" s="84">
        <f t="shared" si="91"/>
        <v>15.42</v>
      </c>
      <c r="L83" s="81">
        <f>SUM(L84:L91)</f>
        <v>0</v>
      </c>
      <c r="M83" s="150">
        <f t="shared" ref="M83:R83" si="92">SUM(M84:M91)</f>
        <v>0.68</v>
      </c>
      <c r="N83" s="83">
        <f t="shared" si="92"/>
        <v>0.68</v>
      </c>
      <c r="O83" s="83">
        <f t="shared" si="92"/>
        <v>0.68</v>
      </c>
      <c r="P83" s="83">
        <f t="shared" si="92"/>
        <v>0.68</v>
      </c>
      <c r="Q83" s="83">
        <f t="shared" si="92"/>
        <v>0.68</v>
      </c>
      <c r="R83" s="85">
        <f t="shared" si="92"/>
        <v>0.68</v>
      </c>
      <c r="S83" s="81">
        <f>SUM(S84:S91)</f>
        <v>0</v>
      </c>
      <c r="T83" s="82">
        <f t="shared" ref="T83:Y83" si="93">SUM(T84:T91)</f>
        <v>0</v>
      </c>
      <c r="U83" s="83">
        <f t="shared" si="93"/>
        <v>0</v>
      </c>
      <c r="V83" s="83">
        <f t="shared" si="93"/>
        <v>0</v>
      </c>
      <c r="W83" s="83">
        <f t="shared" si="93"/>
        <v>0</v>
      </c>
      <c r="X83" s="83">
        <f t="shared" si="93"/>
        <v>0</v>
      </c>
      <c r="Y83" s="85">
        <f t="shared" si="93"/>
        <v>0</v>
      </c>
      <c r="Z83" s="81">
        <f>SUM(Z84:Z91)</f>
        <v>0</v>
      </c>
      <c r="AA83" s="82">
        <f t="shared" ref="AA83:AF83" si="94">SUM(AA84:AA91)</f>
        <v>0</v>
      </c>
      <c r="AB83" s="83">
        <f t="shared" si="94"/>
        <v>0</v>
      </c>
      <c r="AC83" s="83">
        <f t="shared" si="94"/>
        <v>0</v>
      </c>
      <c r="AD83" s="83">
        <f t="shared" si="94"/>
        <v>0</v>
      </c>
      <c r="AE83" s="83">
        <f t="shared" si="94"/>
        <v>0</v>
      </c>
      <c r="AF83" s="85">
        <f t="shared" si="94"/>
        <v>0</v>
      </c>
      <c r="AG83" s="81">
        <f>SUM(AG84:AG91)</f>
        <v>0</v>
      </c>
      <c r="AH83" s="82">
        <f t="shared" ref="AH83:AM83" si="95">SUM(AH84:AH91)</f>
        <v>0</v>
      </c>
      <c r="AI83" s="83">
        <f t="shared" si="95"/>
        <v>0</v>
      </c>
      <c r="AJ83" s="83">
        <f t="shared" si="95"/>
        <v>0</v>
      </c>
      <c r="AK83" s="83">
        <f t="shared" si="95"/>
        <v>0</v>
      </c>
      <c r="AL83" s="83">
        <f t="shared" si="95"/>
        <v>0</v>
      </c>
      <c r="AM83" s="85">
        <f t="shared" si="95"/>
        <v>0</v>
      </c>
      <c r="AN83" s="81">
        <f>SUM(AN84:AN91)</f>
        <v>0</v>
      </c>
      <c r="AO83" s="61"/>
      <c r="AP83" s="62"/>
      <c r="AQ83" s="62"/>
      <c r="AR83" s="62"/>
      <c r="AS83" s="62"/>
      <c r="AT83" s="63"/>
      <c r="AU83" s="30"/>
    </row>
    <row r="84" spans="1:47" s="13" customFormat="1" ht="21.75" customHeight="1">
      <c r="A84" s="75"/>
      <c r="B84" s="76">
        <v>2040201</v>
      </c>
      <c r="C84" s="77">
        <v>0.02</v>
      </c>
      <c r="D84" s="155" t="s">
        <v>74</v>
      </c>
      <c r="E84" s="56"/>
      <c r="F84" s="134">
        <f t="shared" ref="F84:F93" si="96">($E35*$C84)-(F35*$C84)</f>
        <v>0</v>
      </c>
      <c r="G84" s="132">
        <f t="shared" ref="G84:K93" si="97">F84-(G35*$C84)</f>
        <v>0</v>
      </c>
      <c r="H84" s="132">
        <f t="shared" si="97"/>
        <v>0</v>
      </c>
      <c r="I84" s="132">
        <f t="shared" si="97"/>
        <v>0</v>
      </c>
      <c r="J84" s="132">
        <f t="shared" si="97"/>
        <v>0</v>
      </c>
      <c r="K84" s="133">
        <f t="shared" si="97"/>
        <v>0</v>
      </c>
      <c r="L84" s="56"/>
      <c r="M84" s="134">
        <f t="shared" ref="M84:M93" si="98">($L35*$C84)-(M35*$C84)</f>
        <v>0</v>
      </c>
      <c r="N84" s="132">
        <f t="shared" ref="N84:R93" si="99">M84-(N35*$C84)</f>
        <v>0</v>
      </c>
      <c r="O84" s="132">
        <f t="shared" si="99"/>
        <v>0</v>
      </c>
      <c r="P84" s="132">
        <f t="shared" si="99"/>
        <v>0</v>
      </c>
      <c r="Q84" s="132">
        <f t="shared" si="99"/>
        <v>0</v>
      </c>
      <c r="R84" s="135">
        <f t="shared" si="99"/>
        <v>0</v>
      </c>
      <c r="S84" s="56"/>
      <c r="T84" s="134">
        <f t="shared" ref="T84:T93" si="100">($S35*$C84)-(T35*$C84)</f>
        <v>0</v>
      </c>
      <c r="U84" s="132">
        <f t="shared" ref="U84:Y93" si="101">T84-(U35*$C84)</f>
        <v>0</v>
      </c>
      <c r="V84" s="132">
        <f t="shared" si="101"/>
        <v>0</v>
      </c>
      <c r="W84" s="132">
        <f t="shared" si="101"/>
        <v>0</v>
      </c>
      <c r="X84" s="132">
        <f t="shared" si="101"/>
        <v>0</v>
      </c>
      <c r="Y84" s="135">
        <f t="shared" si="101"/>
        <v>0</v>
      </c>
      <c r="Z84" s="56"/>
      <c r="AA84" s="134">
        <f t="shared" ref="AA84:AA108" si="102">($Z35*$C84)-(AA35*$C84)</f>
        <v>0</v>
      </c>
      <c r="AB84" s="132">
        <f t="shared" ref="AB84:AF93" si="103">AA84-(AB35*$C84)</f>
        <v>0</v>
      </c>
      <c r="AC84" s="132">
        <f t="shared" si="103"/>
        <v>0</v>
      </c>
      <c r="AD84" s="132">
        <f t="shared" si="103"/>
        <v>0</v>
      </c>
      <c r="AE84" s="132">
        <f t="shared" si="103"/>
        <v>0</v>
      </c>
      <c r="AF84" s="135">
        <f t="shared" si="103"/>
        <v>0</v>
      </c>
      <c r="AG84" s="56"/>
      <c r="AH84" s="134">
        <f t="shared" ref="AH84:AH93" si="104">($AG35*$C84)-(AH35*$C84)</f>
        <v>0</v>
      </c>
      <c r="AI84" s="132">
        <f t="shared" ref="AI84:AM93" si="105">AH84-(AI35*$C84)</f>
        <v>0</v>
      </c>
      <c r="AJ84" s="132">
        <f t="shared" si="105"/>
        <v>0</v>
      </c>
      <c r="AK84" s="132">
        <f t="shared" si="105"/>
        <v>0</v>
      </c>
      <c r="AL84" s="132">
        <f t="shared" si="105"/>
        <v>0</v>
      </c>
      <c r="AM84" s="135">
        <f t="shared" si="105"/>
        <v>0</v>
      </c>
      <c r="AN84" s="56"/>
      <c r="AO84" s="61"/>
      <c r="AP84" s="62"/>
      <c r="AQ84" s="62"/>
      <c r="AR84" s="62"/>
      <c r="AS84" s="62"/>
      <c r="AT84" s="63"/>
      <c r="AU84" s="30"/>
    </row>
    <row r="85" spans="1:47" s="13" customFormat="1" ht="21.75" customHeight="1">
      <c r="A85" s="75"/>
      <c r="B85" s="76">
        <v>2040202</v>
      </c>
      <c r="C85" s="77">
        <v>0.02</v>
      </c>
      <c r="D85" s="155" t="s">
        <v>75</v>
      </c>
      <c r="E85" s="56"/>
      <c r="F85" s="134">
        <f t="shared" si="96"/>
        <v>0</v>
      </c>
      <c r="G85" s="132">
        <f t="shared" si="97"/>
        <v>0</v>
      </c>
      <c r="H85" s="132">
        <f t="shared" si="97"/>
        <v>0</v>
      </c>
      <c r="I85" s="132">
        <f t="shared" si="97"/>
        <v>0</v>
      </c>
      <c r="J85" s="132">
        <f t="shared" si="97"/>
        <v>0</v>
      </c>
      <c r="K85" s="133">
        <f t="shared" si="97"/>
        <v>0</v>
      </c>
      <c r="L85" s="56"/>
      <c r="M85" s="134">
        <f t="shared" si="98"/>
        <v>0</v>
      </c>
      <c r="N85" s="132">
        <f t="shared" si="99"/>
        <v>0</v>
      </c>
      <c r="O85" s="132">
        <f t="shared" si="99"/>
        <v>0</v>
      </c>
      <c r="P85" s="132">
        <f t="shared" si="99"/>
        <v>0</v>
      </c>
      <c r="Q85" s="132">
        <f t="shared" si="99"/>
        <v>0</v>
      </c>
      <c r="R85" s="135">
        <f t="shared" si="99"/>
        <v>0</v>
      </c>
      <c r="S85" s="56"/>
      <c r="T85" s="134">
        <f t="shared" si="100"/>
        <v>0</v>
      </c>
      <c r="U85" s="132">
        <f t="shared" si="101"/>
        <v>0</v>
      </c>
      <c r="V85" s="132">
        <f t="shared" si="101"/>
        <v>0</v>
      </c>
      <c r="W85" s="132">
        <f t="shared" si="101"/>
        <v>0</v>
      </c>
      <c r="X85" s="132">
        <f t="shared" si="101"/>
        <v>0</v>
      </c>
      <c r="Y85" s="135">
        <f t="shared" si="101"/>
        <v>0</v>
      </c>
      <c r="Z85" s="56"/>
      <c r="AA85" s="134">
        <f t="shared" si="102"/>
        <v>0</v>
      </c>
      <c r="AB85" s="132">
        <f t="shared" si="103"/>
        <v>0</v>
      </c>
      <c r="AC85" s="132">
        <f t="shared" si="103"/>
        <v>0</v>
      </c>
      <c r="AD85" s="132">
        <f t="shared" si="103"/>
        <v>0</v>
      </c>
      <c r="AE85" s="132">
        <f t="shared" si="103"/>
        <v>0</v>
      </c>
      <c r="AF85" s="135">
        <f t="shared" si="103"/>
        <v>0</v>
      </c>
      <c r="AG85" s="56"/>
      <c r="AH85" s="134">
        <f t="shared" si="104"/>
        <v>0</v>
      </c>
      <c r="AI85" s="132">
        <f t="shared" si="105"/>
        <v>0</v>
      </c>
      <c r="AJ85" s="132">
        <f t="shared" si="105"/>
        <v>0</v>
      </c>
      <c r="AK85" s="132">
        <f t="shared" si="105"/>
        <v>0</v>
      </c>
      <c r="AL85" s="132">
        <f t="shared" si="105"/>
        <v>0</v>
      </c>
      <c r="AM85" s="135">
        <f t="shared" si="105"/>
        <v>0</v>
      </c>
      <c r="AN85" s="56"/>
      <c r="AO85" s="61"/>
      <c r="AP85" s="62"/>
      <c r="AQ85" s="62"/>
      <c r="AR85" s="62"/>
      <c r="AS85" s="62"/>
      <c r="AT85" s="63"/>
      <c r="AU85" s="30"/>
    </row>
    <row r="86" spans="1:47" s="13" customFormat="1" ht="21.75" customHeight="1">
      <c r="A86" s="75"/>
      <c r="B86" s="76">
        <v>2040203</v>
      </c>
      <c r="C86" s="77">
        <v>0.02</v>
      </c>
      <c r="D86" s="155" t="s">
        <v>76</v>
      </c>
      <c r="E86" s="56"/>
      <c r="F86" s="134">
        <f t="shared" si="96"/>
        <v>0</v>
      </c>
      <c r="G86" s="132">
        <f t="shared" si="97"/>
        <v>0</v>
      </c>
      <c r="H86" s="132">
        <f t="shared" si="97"/>
        <v>0</v>
      </c>
      <c r="I86" s="132">
        <f t="shared" si="97"/>
        <v>0</v>
      </c>
      <c r="J86" s="132">
        <f t="shared" si="97"/>
        <v>0</v>
      </c>
      <c r="K86" s="133">
        <f t="shared" si="97"/>
        <v>0</v>
      </c>
      <c r="L86" s="56"/>
      <c r="M86" s="134">
        <f t="shared" si="98"/>
        <v>0</v>
      </c>
      <c r="N86" s="132">
        <f t="shared" si="99"/>
        <v>0</v>
      </c>
      <c r="O86" s="132">
        <f t="shared" si="99"/>
        <v>0</v>
      </c>
      <c r="P86" s="132">
        <f t="shared" si="99"/>
        <v>0</v>
      </c>
      <c r="Q86" s="132">
        <f t="shared" si="99"/>
        <v>0</v>
      </c>
      <c r="R86" s="135">
        <f t="shared" si="99"/>
        <v>0</v>
      </c>
      <c r="S86" s="56"/>
      <c r="T86" s="134">
        <f t="shared" si="100"/>
        <v>0</v>
      </c>
      <c r="U86" s="132">
        <f t="shared" si="101"/>
        <v>0</v>
      </c>
      <c r="V86" s="132">
        <f t="shared" si="101"/>
        <v>0</v>
      </c>
      <c r="W86" s="132">
        <f t="shared" si="101"/>
        <v>0</v>
      </c>
      <c r="X86" s="132">
        <f t="shared" si="101"/>
        <v>0</v>
      </c>
      <c r="Y86" s="135">
        <f t="shared" si="101"/>
        <v>0</v>
      </c>
      <c r="Z86" s="56"/>
      <c r="AA86" s="134">
        <f t="shared" si="102"/>
        <v>0</v>
      </c>
      <c r="AB86" s="132">
        <f t="shared" si="103"/>
        <v>0</v>
      </c>
      <c r="AC86" s="132">
        <f t="shared" si="103"/>
        <v>0</v>
      </c>
      <c r="AD86" s="132">
        <f t="shared" si="103"/>
        <v>0</v>
      </c>
      <c r="AE86" s="132">
        <f t="shared" si="103"/>
        <v>0</v>
      </c>
      <c r="AF86" s="135">
        <f t="shared" si="103"/>
        <v>0</v>
      </c>
      <c r="AG86" s="56"/>
      <c r="AH86" s="134">
        <f t="shared" si="104"/>
        <v>0</v>
      </c>
      <c r="AI86" s="132">
        <f t="shared" si="105"/>
        <v>0</v>
      </c>
      <c r="AJ86" s="132">
        <f t="shared" si="105"/>
        <v>0</v>
      </c>
      <c r="AK86" s="132">
        <f t="shared" si="105"/>
        <v>0</v>
      </c>
      <c r="AL86" s="132">
        <f t="shared" si="105"/>
        <v>0</v>
      </c>
      <c r="AM86" s="135">
        <f t="shared" si="105"/>
        <v>0</v>
      </c>
      <c r="AN86" s="56"/>
      <c r="AO86" s="61"/>
      <c r="AP86" s="62"/>
      <c r="AQ86" s="62"/>
      <c r="AR86" s="62"/>
      <c r="AS86" s="62"/>
      <c r="AT86" s="63"/>
      <c r="AU86" s="30"/>
    </row>
    <row r="87" spans="1:47" s="13" customFormat="1" ht="21.75" customHeight="1">
      <c r="A87" s="75"/>
      <c r="B87" s="76">
        <v>2040204</v>
      </c>
      <c r="C87" s="77">
        <v>0.02</v>
      </c>
      <c r="D87" s="158" t="s">
        <v>77</v>
      </c>
      <c r="E87" s="56"/>
      <c r="F87" s="134">
        <f t="shared" si="96"/>
        <v>0.08</v>
      </c>
      <c r="G87" s="132">
        <f t="shared" si="97"/>
        <v>0.08</v>
      </c>
      <c r="H87" s="132">
        <f t="shared" si="97"/>
        <v>0.08</v>
      </c>
      <c r="I87" s="132">
        <f t="shared" si="97"/>
        <v>0.08</v>
      </c>
      <c r="J87" s="132">
        <f t="shared" si="97"/>
        <v>0.08</v>
      </c>
      <c r="K87" s="133">
        <f t="shared" si="97"/>
        <v>0.08</v>
      </c>
      <c r="L87" s="56"/>
      <c r="M87" s="134">
        <f t="shared" si="98"/>
        <v>0</v>
      </c>
      <c r="N87" s="132">
        <f t="shared" si="99"/>
        <v>0</v>
      </c>
      <c r="O87" s="132">
        <f t="shared" si="99"/>
        <v>0</v>
      </c>
      <c r="P87" s="132">
        <f t="shared" si="99"/>
        <v>0</v>
      </c>
      <c r="Q87" s="132">
        <f t="shared" si="99"/>
        <v>0</v>
      </c>
      <c r="R87" s="135">
        <f t="shared" si="99"/>
        <v>0</v>
      </c>
      <c r="S87" s="56"/>
      <c r="T87" s="134">
        <f t="shared" si="100"/>
        <v>0</v>
      </c>
      <c r="U87" s="132">
        <f t="shared" si="101"/>
        <v>0</v>
      </c>
      <c r="V87" s="132">
        <f t="shared" si="101"/>
        <v>0</v>
      </c>
      <c r="W87" s="132">
        <f t="shared" si="101"/>
        <v>0</v>
      </c>
      <c r="X87" s="132">
        <f t="shared" si="101"/>
        <v>0</v>
      </c>
      <c r="Y87" s="135">
        <f t="shared" si="101"/>
        <v>0</v>
      </c>
      <c r="Z87" s="56"/>
      <c r="AA87" s="134">
        <f t="shared" si="102"/>
        <v>0</v>
      </c>
      <c r="AB87" s="132">
        <f t="shared" si="103"/>
        <v>0</v>
      </c>
      <c r="AC87" s="132">
        <f t="shared" si="103"/>
        <v>0</v>
      </c>
      <c r="AD87" s="132">
        <f t="shared" si="103"/>
        <v>0</v>
      </c>
      <c r="AE87" s="132">
        <f t="shared" si="103"/>
        <v>0</v>
      </c>
      <c r="AF87" s="135">
        <f t="shared" si="103"/>
        <v>0</v>
      </c>
      <c r="AG87" s="56"/>
      <c r="AH87" s="134">
        <f t="shared" si="104"/>
        <v>0</v>
      </c>
      <c r="AI87" s="132">
        <f t="shared" si="105"/>
        <v>0</v>
      </c>
      <c r="AJ87" s="132">
        <f t="shared" si="105"/>
        <v>0</v>
      </c>
      <c r="AK87" s="132">
        <f t="shared" si="105"/>
        <v>0</v>
      </c>
      <c r="AL87" s="132">
        <f t="shared" si="105"/>
        <v>0</v>
      </c>
      <c r="AM87" s="135">
        <f t="shared" si="105"/>
        <v>0</v>
      </c>
      <c r="AN87" s="56"/>
      <c r="AO87" s="61"/>
      <c r="AP87" s="62"/>
      <c r="AQ87" s="62"/>
      <c r="AR87" s="62"/>
      <c r="AS87" s="62"/>
      <c r="AT87" s="63"/>
      <c r="AU87" s="30"/>
    </row>
    <row r="88" spans="1:47" s="13" customFormat="1" ht="21.75" customHeight="1">
      <c r="A88" s="75"/>
      <c r="B88" s="76">
        <v>2040205</v>
      </c>
      <c r="C88" s="77">
        <v>0.02</v>
      </c>
      <c r="D88" s="155" t="s">
        <v>78</v>
      </c>
      <c r="E88" s="56">
        <v>9</v>
      </c>
      <c r="F88" s="134">
        <f t="shared" si="96"/>
        <v>14.9</v>
      </c>
      <c r="G88" s="132">
        <f t="shared" si="97"/>
        <v>14.9</v>
      </c>
      <c r="H88" s="132">
        <f t="shared" si="97"/>
        <v>14.9</v>
      </c>
      <c r="I88" s="132">
        <f t="shared" si="97"/>
        <v>14.9</v>
      </c>
      <c r="J88" s="132">
        <f t="shared" si="97"/>
        <v>14.9</v>
      </c>
      <c r="K88" s="133">
        <f t="shared" si="97"/>
        <v>14.9</v>
      </c>
      <c r="L88" s="56"/>
      <c r="M88" s="134">
        <f t="shared" si="98"/>
        <v>0</v>
      </c>
      <c r="N88" s="132">
        <f t="shared" si="99"/>
        <v>0</v>
      </c>
      <c r="O88" s="132">
        <f t="shared" si="99"/>
        <v>0</v>
      </c>
      <c r="P88" s="132">
        <f t="shared" si="99"/>
        <v>0</v>
      </c>
      <c r="Q88" s="132">
        <f t="shared" si="99"/>
        <v>0</v>
      </c>
      <c r="R88" s="135">
        <f t="shared" si="99"/>
        <v>0</v>
      </c>
      <c r="S88" s="56"/>
      <c r="T88" s="134">
        <f t="shared" si="100"/>
        <v>0</v>
      </c>
      <c r="U88" s="132">
        <f t="shared" si="101"/>
        <v>0</v>
      </c>
      <c r="V88" s="132">
        <f t="shared" si="101"/>
        <v>0</v>
      </c>
      <c r="W88" s="132">
        <f t="shared" si="101"/>
        <v>0</v>
      </c>
      <c r="X88" s="132">
        <f t="shared" si="101"/>
        <v>0</v>
      </c>
      <c r="Y88" s="135">
        <f t="shared" si="101"/>
        <v>0</v>
      </c>
      <c r="Z88" s="56"/>
      <c r="AA88" s="134">
        <f t="shared" si="102"/>
        <v>0</v>
      </c>
      <c r="AB88" s="132">
        <f t="shared" si="103"/>
        <v>0</v>
      </c>
      <c r="AC88" s="132">
        <f t="shared" si="103"/>
        <v>0</v>
      </c>
      <c r="AD88" s="132">
        <f t="shared" si="103"/>
        <v>0</v>
      </c>
      <c r="AE88" s="132">
        <f t="shared" si="103"/>
        <v>0</v>
      </c>
      <c r="AF88" s="135">
        <f t="shared" si="103"/>
        <v>0</v>
      </c>
      <c r="AG88" s="56"/>
      <c r="AH88" s="134">
        <f t="shared" si="104"/>
        <v>0</v>
      </c>
      <c r="AI88" s="132">
        <f t="shared" si="105"/>
        <v>0</v>
      </c>
      <c r="AJ88" s="132">
        <f t="shared" si="105"/>
        <v>0</v>
      </c>
      <c r="AK88" s="132">
        <f t="shared" si="105"/>
        <v>0</v>
      </c>
      <c r="AL88" s="132">
        <f t="shared" si="105"/>
        <v>0</v>
      </c>
      <c r="AM88" s="135">
        <f t="shared" si="105"/>
        <v>0</v>
      </c>
      <c r="AN88" s="56"/>
      <c r="AO88" s="61"/>
      <c r="AP88" s="62"/>
      <c r="AQ88" s="62"/>
      <c r="AR88" s="62"/>
      <c r="AS88" s="62"/>
      <c r="AT88" s="63"/>
      <c r="AU88" s="30"/>
    </row>
    <row r="89" spans="1:47" s="13" customFormat="1" ht="21.75" customHeight="1">
      <c r="A89" s="75"/>
      <c r="B89" s="76">
        <v>2040206</v>
      </c>
      <c r="C89" s="77">
        <v>0.02</v>
      </c>
      <c r="D89" s="155" t="s">
        <v>79</v>
      </c>
      <c r="E89" s="56"/>
      <c r="F89" s="134">
        <f t="shared" si="96"/>
        <v>0</v>
      </c>
      <c r="G89" s="132">
        <f t="shared" si="97"/>
        <v>0</v>
      </c>
      <c r="H89" s="132">
        <f t="shared" si="97"/>
        <v>0</v>
      </c>
      <c r="I89" s="132">
        <f t="shared" si="97"/>
        <v>0</v>
      </c>
      <c r="J89" s="132">
        <f t="shared" si="97"/>
        <v>0</v>
      </c>
      <c r="K89" s="133">
        <f t="shared" si="97"/>
        <v>0</v>
      </c>
      <c r="L89" s="56"/>
      <c r="M89" s="134">
        <f t="shared" si="98"/>
        <v>0.68</v>
      </c>
      <c r="N89" s="132">
        <f t="shared" si="99"/>
        <v>0.68</v>
      </c>
      <c r="O89" s="132">
        <f t="shared" si="99"/>
        <v>0.68</v>
      </c>
      <c r="P89" s="132">
        <f t="shared" si="99"/>
        <v>0.68</v>
      </c>
      <c r="Q89" s="132">
        <f t="shared" si="99"/>
        <v>0.68</v>
      </c>
      <c r="R89" s="135">
        <f t="shared" si="99"/>
        <v>0.68</v>
      </c>
      <c r="S89" s="56"/>
      <c r="T89" s="134">
        <f t="shared" si="100"/>
        <v>0</v>
      </c>
      <c r="U89" s="132">
        <f t="shared" si="101"/>
        <v>0</v>
      </c>
      <c r="V89" s="132">
        <f t="shared" si="101"/>
        <v>0</v>
      </c>
      <c r="W89" s="132">
        <f t="shared" si="101"/>
        <v>0</v>
      </c>
      <c r="X89" s="132">
        <f t="shared" si="101"/>
        <v>0</v>
      </c>
      <c r="Y89" s="135">
        <f t="shared" si="101"/>
        <v>0</v>
      </c>
      <c r="Z89" s="56"/>
      <c r="AA89" s="134">
        <f t="shared" si="102"/>
        <v>0</v>
      </c>
      <c r="AB89" s="132">
        <f t="shared" si="103"/>
        <v>0</v>
      </c>
      <c r="AC89" s="132">
        <f t="shared" si="103"/>
        <v>0</v>
      </c>
      <c r="AD89" s="132">
        <f t="shared" si="103"/>
        <v>0</v>
      </c>
      <c r="AE89" s="132">
        <f t="shared" si="103"/>
        <v>0</v>
      </c>
      <c r="AF89" s="135">
        <f t="shared" si="103"/>
        <v>0</v>
      </c>
      <c r="AG89" s="56"/>
      <c r="AH89" s="134">
        <f t="shared" si="104"/>
        <v>0</v>
      </c>
      <c r="AI89" s="132">
        <f t="shared" si="105"/>
        <v>0</v>
      </c>
      <c r="AJ89" s="132">
        <f t="shared" si="105"/>
        <v>0</v>
      </c>
      <c r="AK89" s="132">
        <f t="shared" si="105"/>
        <v>0</v>
      </c>
      <c r="AL89" s="132">
        <f t="shared" si="105"/>
        <v>0</v>
      </c>
      <c r="AM89" s="135">
        <f t="shared" si="105"/>
        <v>0</v>
      </c>
      <c r="AN89" s="56"/>
      <c r="AO89" s="61"/>
      <c r="AP89" s="62"/>
      <c r="AQ89" s="62"/>
      <c r="AR89" s="62"/>
      <c r="AS89" s="62"/>
      <c r="AT89" s="63"/>
      <c r="AU89" s="30"/>
    </row>
    <row r="90" spans="1:47" s="13" customFormat="1" ht="21.75" customHeight="1">
      <c r="A90" s="75"/>
      <c r="B90" s="76">
        <v>2040207</v>
      </c>
      <c r="C90" s="77">
        <v>0.04</v>
      </c>
      <c r="D90" s="155" t="s">
        <v>80</v>
      </c>
      <c r="E90" s="56"/>
      <c r="F90" s="134">
        <f t="shared" si="96"/>
        <v>0.24</v>
      </c>
      <c r="G90" s="132">
        <f t="shared" si="97"/>
        <v>0.24</v>
      </c>
      <c r="H90" s="132">
        <f t="shared" si="97"/>
        <v>0.24</v>
      </c>
      <c r="I90" s="132">
        <f t="shared" si="97"/>
        <v>0.24</v>
      </c>
      <c r="J90" s="132">
        <f t="shared" si="97"/>
        <v>0.24</v>
      </c>
      <c r="K90" s="133">
        <f t="shared" si="97"/>
        <v>0.24</v>
      </c>
      <c r="L90" s="56"/>
      <c r="M90" s="134">
        <f t="shared" si="98"/>
        <v>0</v>
      </c>
      <c r="N90" s="132">
        <f t="shared" si="99"/>
        <v>0</v>
      </c>
      <c r="O90" s="132">
        <f t="shared" si="99"/>
        <v>0</v>
      </c>
      <c r="P90" s="132">
        <f t="shared" si="99"/>
        <v>0</v>
      </c>
      <c r="Q90" s="132">
        <f t="shared" si="99"/>
        <v>0</v>
      </c>
      <c r="R90" s="135">
        <f t="shared" si="99"/>
        <v>0</v>
      </c>
      <c r="S90" s="56"/>
      <c r="T90" s="134">
        <f t="shared" si="100"/>
        <v>0</v>
      </c>
      <c r="U90" s="132">
        <f t="shared" si="101"/>
        <v>0</v>
      </c>
      <c r="V90" s="132">
        <f t="shared" si="101"/>
        <v>0</v>
      </c>
      <c r="W90" s="132">
        <f t="shared" si="101"/>
        <v>0</v>
      </c>
      <c r="X90" s="132">
        <f t="shared" si="101"/>
        <v>0</v>
      </c>
      <c r="Y90" s="135">
        <f t="shared" si="101"/>
        <v>0</v>
      </c>
      <c r="Z90" s="56"/>
      <c r="AA90" s="134">
        <f t="shared" si="102"/>
        <v>0</v>
      </c>
      <c r="AB90" s="132">
        <f t="shared" si="103"/>
        <v>0</v>
      </c>
      <c r="AC90" s="132">
        <f t="shared" si="103"/>
        <v>0</v>
      </c>
      <c r="AD90" s="132">
        <f t="shared" si="103"/>
        <v>0</v>
      </c>
      <c r="AE90" s="132">
        <f t="shared" si="103"/>
        <v>0</v>
      </c>
      <c r="AF90" s="135">
        <f t="shared" si="103"/>
        <v>0</v>
      </c>
      <c r="AG90" s="56"/>
      <c r="AH90" s="134">
        <f t="shared" si="104"/>
        <v>0</v>
      </c>
      <c r="AI90" s="132">
        <f t="shared" si="105"/>
        <v>0</v>
      </c>
      <c r="AJ90" s="132">
        <f t="shared" si="105"/>
        <v>0</v>
      </c>
      <c r="AK90" s="132">
        <f t="shared" si="105"/>
        <v>0</v>
      </c>
      <c r="AL90" s="132">
        <f t="shared" si="105"/>
        <v>0</v>
      </c>
      <c r="AM90" s="135">
        <f t="shared" si="105"/>
        <v>0</v>
      </c>
      <c r="AN90" s="56"/>
      <c r="AO90" s="61"/>
      <c r="AP90" s="62"/>
      <c r="AQ90" s="62"/>
      <c r="AR90" s="62"/>
      <c r="AS90" s="62"/>
      <c r="AT90" s="63"/>
      <c r="AU90" s="30"/>
    </row>
    <row r="91" spans="1:47" s="13" customFormat="1" ht="21.75" customHeight="1">
      <c r="A91" s="75"/>
      <c r="B91" s="76">
        <v>2040208</v>
      </c>
      <c r="C91" s="77">
        <v>0.04</v>
      </c>
      <c r="D91" s="155" t="s">
        <v>81</v>
      </c>
      <c r="E91" s="56"/>
      <c r="F91" s="134">
        <f t="shared" si="96"/>
        <v>0.19999999999999998</v>
      </c>
      <c r="G91" s="132">
        <f t="shared" si="97"/>
        <v>0.19999999999999998</v>
      </c>
      <c r="H91" s="132">
        <f t="shared" si="97"/>
        <v>0.19999999999999998</v>
      </c>
      <c r="I91" s="132">
        <f t="shared" si="97"/>
        <v>0.19999999999999998</v>
      </c>
      <c r="J91" s="132">
        <f t="shared" si="97"/>
        <v>0.19999999999999998</v>
      </c>
      <c r="K91" s="133">
        <f t="shared" si="97"/>
        <v>0.19999999999999998</v>
      </c>
      <c r="L91" s="56"/>
      <c r="M91" s="134">
        <f t="shared" si="98"/>
        <v>0</v>
      </c>
      <c r="N91" s="132">
        <f t="shared" si="99"/>
        <v>0</v>
      </c>
      <c r="O91" s="132">
        <f t="shared" si="99"/>
        <v>0</v>
      </c>
      <c r="P91" s="132">
        <f t="shared" si="99"/>
        <v>0</v>
      </c>
      <c r="Q91" s="132">
        <f t="shared" si="99"/>
        <v>0</v>
      </c>
      <c r="R91" s="135">
        <f t="shared" si="99"/>
        <v>0</v>
      </c>
      <c r="S91" s="56"/>
      <c r="T91" s="134">
        <f t="shared" si="100"/>
        <v>0</v>
      </c>
      <c r="U91" s="132">
        <f t="shared" si="101"/>
        <v>0</v>
      </c>
      <c r="V91" s="132">
        <f t="shared" si="101"/>
        <v>0</v>
      </c>
      <c r="W91" s="132">
        <f t="shared" si="101"/>
        <v>0</v>
      </c>
      <c r="X91" s="132">
        <f t="shared" si="101"/>
        <v>0</v>
      </c>
      <c r="Y91" s="135">
        <f t="shared" si="101"/>
        <v>0</v>
      </c>
      <c r="Z91" s="56"/>
      <c r="AA91" s="134">
        <f t="shared" si="102"/>
        <v>0</v>
      </c>
      <c r="AB91" s="132">
        <f t="shared" si="103"/>
        <v>0</v>
      </c>
      <c r="AC91" s="132">
        <f t="shared" si="103"/>
        <v>0</v>
      </c>
      <c r="AD91" s="132">
        <f t="shared" si="103"/>
        <v>0</v>
      </c>
      <c r="AE91" s="132">
        <f t="shared" si="103"/>
        <v>0</v>
      </c>
      <c r="AF91" s="135">
        <f t="shared" si="103"/>
        <v>0</v>
      </c>
      <c r="AG91" s="56"/>
      <c r="AH91" s="134">
        <f t="shared" si="104"/>
        <v>0</v>
      </c>
      <c r="AI91" s="132">
        <f t="shared" si="105"/>
        <v>0</v>
      </c>
      <c r="AJ91" s="132">
        <f t="shared" si="105"/>
        <v>0</v>
      </c>
      <c r="AK91" s="132">
        <f t="shared" si="105"/>
        <v>0</v>
      </c>
      <c r="AL91" s="132">
        <f t="shared" si="105"/>
        <v>0</v>
      </c>
      <c r="AM91" s="135">
        <f t="shared" si="105"/>
        <v>0</v>
      </c>
      <c r="AN91" s="56"/>
      <c r="AO91" s="61"/>
      <c r="AP91" s="62"/>
      <c r="AQ91" s="62"/>
      <c r="AR91" s="62"/>
      <c r="AS91" s="62"/>
      <c r="AT91" s="63"/>
      <c r="AU91" s="30"/>
    </row>
    <row r="92" spans="1:47" s="13" customFormat="1" ht="21.75" customHeight="1">
      <c r="A92" s="75"/>
      <c r="B92" s="76">
        <v>20403</v>
      </c>
      <c r="C92" s="77">
        <v>0.04</v>
      </c>
      <c r="D92" s="93" t="s">
        <v>82</v>
      </c>
      <c r="E92" s="56"/>
      <c r="F92" s="134">
        <f t="shared" si="96"/>
        <v>0</v>
      </c>
      <c r="G92" s="132">
        <f t="shared" si="97"/>
        <v>0</v>
      </c>
      <c r="H92" s="132">
        <f t="shared" si="97"/>
        <v>0</v>
      </c>
      <c r="I92" s="132">
        <f t="shared" si="97"/>
        <v>0</v>
      </c>
      <c r="J92" s="132">
        <f t="shared" si="97"/>
        <v>0</v>
      </c>
      <c r="K92" s="133">
        <f t="shared" si="97"/>
        <v>0</v>
      </c>
      <c r="L92" s="56"/>
      <c r="M92" s="134">
        <f t="shared" si="98"/>
        <v>0</v>
      </c>
      <c r="N92" s="132">
        <f t="shared" si="99"/>
        <v>0</v>
      </c>
      <c r="O92" s="132">
        <f t="shared" si="99"/>
        <v>0</v>
      </c>
      <c r="P92" s="132">
        <f t="shared" si="99"/>
        <v>0</v>
      </c>
      <c r="Q92" s="132">
        <f t="shared" si="99"/>
        <v>0</v>
      </c>
      <c r="R92" s="135">
        <f t="shared" si="99"/>
        <v>0</v>
      </c>
      <c r="S92" s="56"/>
      <c r="T92" s="134">
        <f t="shared" si="100"/>
        <v>0</v>
      </c>
      <c r="U92" s="132">
        <f t="shared" si="101"/>
        <v>0</v>
      </c>
      <c r="V92" s="132">
        <f t="shared" si="101"/>
        <v>0</v>
      </c>
      <c r="W92" s="132">
        <f t="shared" si="101"/>
        <v>0</v>
      </c>
      <c r="X92" s="132">
        <f t="shared" si="101"/>
        <v>0</v>
      </c>
      <c r="Y92" s="135">
        <f t="shared" si="101"/>
        <v>0</v>
      </c>
      <c r="Z92" s="56"/>
      <c r="AA92" s="134">
        <f t="shared" si="102"/>
        <v>0</v>
      </c>
      <c r="AB92" s="132">
        <f t="shared" si="103"/>
        <v>0</v>
      </c>
      <c r="AC92" s="132">
        <f t="shared" si="103"/>
        <v>0</v>
      </c>
      <c r="AD92" s="132">
        <f t="shared" si="103"/>
        <v>0</v>
      </c>
      <c r="AE92" s="132">
        <f t="shared" si="103"/>
        <v>0</v>
      </c>
      <c r="AF92" s="135">
        <f t="shared" si="103"/>
        <v>0</v>
      </c>
      <c r="AG92" s="56"/>
      <c r="AH92" s="134">
        <f t="shared" si="104"/>
        <v>0</v>
      </c>
      <c r="AI92" s="132">
        <f t="shared" si="105"/>
        <v>0</v>
      </c>
      <c r="AJ92" s="132">
        <f t="shared" si="105"/>
        <v>0</v>
      </c>
      <c r="AK92" s="132">
        <f t="shared" si="105"/>
        <v>0</v>
      </c>
      <c r="AL92" s="132">
        <f t="shared" si="105"/>
        <v>0</v>
      </c>
      <c r="AM92" s="135">
        <f t="shared" si="105"/>
        <v>0</v>
      </c>
      <c r="AN92" s="56"/>
      <c r="AO92" s="61"/>
      <c r="AP92" s="62"/>
      <c r="AQ92" s="62"/>
      <c r="AR92" s="62"/>
      <c r="AS92" s="62"/>
      <c r="AT92" s="63"/>
      <c r="AU92" s="30"/>
    </row>
    <row r="93" spans="1:47" s="13" customFormat="1" ht="21.75" customHeight="1">
      <c r="A93" s="75"/>
      <c r="B93" s="76" t="s">
        <v>83</v>
      </c>
      <c r="C93" s="77">
        <v>0.04</v>
      </c>
      <c r="D93" s="93" t="s">
        <v>84</v>
      </c>
      <c r="E93" s="56">
        <v>1</v>
      </c>
      <c r="F93" s="134">
        <f t="shared" si="96"/>
        <v>0</v>
      </c>
      <c r="G93" s="132">
        <f t="shared" si="97"/>
        <v>0</v>
      </c>
      <c r="H93" s="132">
        <f t="shared" si="97"/>
        <v>0</v>
      </c>
      <c r="I93" s="132">
        <f t="shared" si="97"/>
        <v>0</v>
      </c>
      <c r="J93" s="132">
        <f t="shared" si="97"/>
        <v>0</v>
      </c>
      <c r="K93" s="133">
        <f t="shared" si="97"/>
        <v>0</v>
      </c>
      <c r="L93" s="56"/>
      <c r="M93" s="134">
        <f t="shared" si="98"/>
        <v>0</v>
      </c>
      <c r="N93" s="132">
        <f t="shared" si="99"/>
        <v>0</v>
      </c>
      <c r="O93" s="132">
        <f t="shared" si="99"/>
        <v>0</v>
      </c>
      <c r="P93" s="132">
        <f t="shared" si="99"/>
        <v>0</v>
      </c>
      <c r="Q93" s="132">
        <f t="shared" si="99"/>
        <v>0</v>
      </c>
      <c r="R93" s="135">
        <f t="shared" si="99"/>
        <v>0</v>
      </c>
      <c r="S93" s="56"/>
      <c r="T93" s="134">
        <f t="shared" si="100"/>
        <v>0.48</v>
      </c>
      <c r="U93" s="132">
        <f t="shared" si="101"/>
        <v>0.48</v>
      </c>
      <c r="V93" s="132">
        <f t="shared" si="101"/>
        <v>0.48</v>
      </c>
      <c r="W93" s="132">
        <f t="shared" si="101"/>
        <v>0.48</v>
      </c>
      <c r="X93" s="132">
        <f t="shared" si="101"/>
        <v>0.48</v>
      </c>
      <c r="Y93" s="135">
        <f t="shared" si="101"/>
        <v>0.48</v>
      </c>
      <c r="Z93" s="56"/>
      <c r="AA93" s="134">
        <f t="shared" si="102"/>
        <v>0</v>
      </c>
      <c r="AB93" s="132">
        <f t="shared" si="103"/>
        <v>0</v>
      </c>
      <c r="AC93" s="132">
        <f t="shared" si="103"/>
        <v>0</v>
      </c>
      <c r="AD93" s="132">
        <f t="shared" si="103"/>
        <v>0</v>
      </c>
      <c r="AE93" s="132">
        <f t="shared" si="103"/>
        <v>0</v>
      </c>
      <c r="AF93" s="135">
        <f t="shared" si="103"/>
        <v>0</v>
      </c>
      <c r="AG93" s="56"/>
      <c r="AH93" s="134">
        <f t="shared" si="104"/>
        <v>0</v>
      </c>
      <c r="AI93" s="132">
        <f t="shared" si="105"/>
        <v>0</v>
      </c>
      <c r="AJ93" s="132">
        <f t="shared" si="105"/>
        <v>0</v>
      </c>
      <c r="AK93" s="132">
        <f t="shared" si="105"/>
        <v>0</v>
      </c>
      <c r="AL93" s="132">
        <f t="shared" si="105"/>
        <v>0</v>
      </c>
      <c r="AM93" s="135">
        <f t="shared" si="105"/>
        <v>0</v>
      </c>
      <c r="AN93" s="56"/>
      <c r="AO93" s="61"/>
      <c r="AP93" s="62"/>
      <c r="AQ93" s="62"/>
      <c r="AR93" s="62"/>
      <c r="AS93" s="62"/>
      <c r="AT93" s="63"/>
      <c r="AU93" s="30"/>
    </row>
    <row r="94" spans="1:47" s="13" customFormat="1" ht="21.75" customHeight="1">
      <c r="A94" s="66">
        <v>5</v>
      </c>
      <c r="B94" s="67">
        <v>205</v>
      </c>
      <c r="C94" s="67"/>
      <c r="D94" s="159" t="s">
        <v>85</v>
      </c>
      <c r="E94" s="160">
        <f>SUM(E95:E98)</f>
        <v>0</v>
      </c>
      <c r="F94" s="160">
        <f>SUM(F95:F98)</f>
        <v>1.06</v>
      </c>
      <c r="G94" s="161">
        <f>SUM(G95:G98)</f>
        <v>0.5</v>
      </c>
      <c r="H94" s="161">
        <f t="shared" ref="H94:K94" si="106">SUM(H95:H98)</f>
        <v>-0.30000000000000016</v>
      </c>
      <c r="I94" s="161">
        <f t="shared" si="106"/>
        <v>-6.9</v>
      </c>
      <c r="J94" s="161">
        <f t="shared" si="106"/>
        <v>-11.600000000000001</v>
      </c>
      <c r="K94" s="162">
        <f t="shared" si="106"/>
        <v>-15.1</v>
      </c>
      <c r="L94" s="163">
        <f>SUM(L95:L98)</f>
        <v>0</v>
      </c>
      <c r="M94" s="164">
        <f>SUM(M95:M98)</f>
        <v>1.06</v>
      </c>
      <c r="N94" s="161">
        <f>SUM(N95:N98)</f>
        <v>1.06</v>
      </c>
      <c r="O94" s="161">
        <f t="shared" ref="O94:R94" si="107">SUM(O95:O98)</f>
        <v>0.74</v>
      </c>
      <c r="P94" s="161">
        <f t="shared" si="107"/>
        <v>-4.8600000000000012</v>
      </c>
      <c r="Q94" s="161">
        <f t="shared" si="107"/>
        <v>-6.4600000000000009</v>
      </c>
      <c r="R94" s="165">
        <f t="shared" si="107"/>
        <v>-8.3600000000000012</v>
      </c>
      <c r="S94" s="163">
        <f>SUM(S95:S98)</f>
        <v>0</v>
      </c>
      <c r="T94" s="166">
        <f>SUM(T95:T98)</f>
        <v>1.06</v>
      </c>
      <c r="U94" s="161">
        <f>SUM(U95:U98)</f>
        <v>1.06</v>
      </c>
      <c r="V94" s="161">
        <f t="shared" ref="V94:Y94" si="108">SUM(V95:V98)</f>
        <v>0.74</v>
      </c>
      <c r="W94" s="161">
        <f t="shared" si="108"/>
        <v>-4.3800000000000008</v>
      </c>
      <c r="X94" s="161">
        <f t="shared" si="108"/>
        <v>-7.48</v>
      </c>
      <c r="Y94" s="165">
        <f t="shared" si="108"/>
        <v>-9.2800000000000011</v>
      </c>
      <c r="Z94" s="163">
        <f>SUM(Z95:Z98)</f>
        <v>0</v>
      </c>
      <c r="AA94" s="166">
        <f>SUM(AA95:AA98)</f>
        <v>0</v>
      </c>
      <c r="AB94" s="161">
        <f>SUM(AB95:AB98)</f>
        <v>0</v>
      </c>
      <c r="AC94" s="161">
        <f t="shared" ref="AC94:AF94" si="109">SUM(AC95:AC98)</f>
        <v>0</v>
      </c>
      <c r="AD94" s="161">
        <f t="shared" si="109"/>
        <v>0</v>
      </c>
      <c r="AE94" s="161">
        <f t="shared" si="109"/>
        <v>0</v>
      </c>
      <c r="AF94" s="165">
        <f t="shared" si="109"/>
        <v>0</v>
      </c>
      <c r="AG94" s="163">
        <f>SUM(AG95:AG98)</f>
        <v>0</v>
      </c>
      <c r="AH94" s="166">
        <f>SUM(AH95:AH98)</f>
        <v>0</v>
      </c>
      <c r="AI94" s="161">
        <f>SUM(AI95:AI98)</f>
        <v>0</v>
      </c>
      <c r="AJ94" s="161">
        <f t="shared" ref="AJ94:AM94" si="110">SUM(AJ95:AJ98)</f>
        <v>0</v>
      </c>
      <c r="AK94" s="161">
        <f t="shared" si="110"/>
        <v>0</v>
      </c>
      <c r="AL94" s="161">
        <f t="shared" si="110"/>
        <v>0</v>
      </c>
      <c r="AM94" s="165">
        <f t="shared" si="110"/>
        <v>0</v>
      </c>
      <c r="AN94" s="163">
        <f>SUM(AN95:AN98)</f>
        <v>0</v>
      </c>
      <c r="AO94" s="61"/>
      <c r="AP94" s="62"/>
      <c r="AQ94" s="62"/>
      <c r="AR94" s="62"/>
      <c r="AS94" s="62"/>
      <c r="AT94" s="63"/>
      <c r="AU94" s="30"/>
    </row>
    <row r="95" spans="1:47" s="13" customFormat="1" ht="21.75" customHeight="1">
      <c r="A95" s="99"/>
      <c r="B95" s="100">
        <v>20501</v>
      </c>
      <c r="C95" s="101">
        <v>0.08</v>
      </c>
      <c r="D95" s="167" t="s">
        <v>86</v>
      </c>
      <c r="E95" s="56"/>
      <c r="F95" s="134">
        <f>($E46*$C95)-(F46*$C95)</f>
        <v>0.16</v>
      </c>
      <c r="G95" s="132">
        <f t="shared" ref="G95:K98" si="111">F95-(G46*$C95)</f>
        <v>-0.4</v>
      </c>
      <c r="H95" s="132">
        <f t="shared" si="111"/>
        <v>-1.2000000000000002</v>
      </c>
      <c r="I95" s="132">
        <f t="shared" si="111"/>
        <v>-1.2000000000000002</v>
      </c>
      <c r="J95" s="132">
        <f t="shared" si="111"/>
        <v>-1.2000000000000002</v>
      </c>
      <c r="K95" s="133">
        <f t="shared" si="111"/>
        <v>-1.2000000000000002</v>
      </c>
      <c r="L95" s="56"/>
      <c r="M95" s="134">
        <f>($L46*$C95)-(M46*$C95)</f>
        <v>0.16</v>
      </c>
      <c r="N95" s="132">
        <f t="shared" ref="N95:R98" si="112">M95-(N46*$C95)</f>
        <v>0.16</v>
      </c>
      <c r="O95" s="132">
        <f t="shared" si="112"/>
        <v>-0.16</v>
      </c>
      <c r="P95" s="132">
        <f t="shared" si="112"/>
        <v>-0.96000000000000008</v>
      </c>
      <c r="Q95" s="132">
        <f t="shared" si="112"/>
        <v>-0.96000000000000008</v>
      </c>
      <c r="R95" s="135">
        <f t="shared" si="112"/>
        <v>-0.96000000000000008</v>
      </c>
      <c r="S95" s="56"/>
      <c r="T95" s="134">
        <f>($S46*$C95)-(T46*$C95)</f>
        <v>0.16</v>
      </c>
      <c r="U95" s="132">
        <f t="shared" ref="U95:Y98" si="113">T95-(U46*$C95)</f>
        <v>0.16</v>
      </c>
      <c r="V95" s="132">
        <f t="shared" si="113"/>
        <v>-0.16</v>
      </c>
      <c r="W95" s="132">
        <f t="shared" si="113"/>
        <v>-0.88</v>
      </c>
      <c r="X95" s="132">
        <f t="shared" si="113"/>
        <v>-0.88</v>
      </c>
      <c r="Y95" s="135">
        <f t="shared" si="113"/>
        <v>-0.88</v>
      </c>
      <c r="Z95" s="56"/>
      <c r="AA95" s="134">
        <f t="shared" si="102"/>
        <v>0</v>
      </c>
      <c r="AB95" s="132">
        <f t="shared" ref="AB95:AF98" si="114">AA95-(AB46*$C95)</f>
        <v>0</v>
      </c>
      <c r="AC95" s="132">
        <f t="shared" si="114"/>
        <v>0</v>
      </c>
      <c r="AD95" s="132">
        <f t="shared" si="114"/>
        <v>0</v>
      </c>
      <c r="AE95" s="132">
        <f t="shared" si="114"/>
        <v>0</v>
      </c>
      <c r="AF95" s="135">
        <f t="shared" si="114"/>
        <v>0</v>
      </c>
      <c r="AG95" s="56"/>
      <c r="AH95" s="134">
        <f t="shared" ref="AH95:AH98" si="115">($AG46*$C95)-(AH46*$C95)</f>
        <v>0</v>
      </c>
      <c r="AI95" s="132">
        <f t="shared" ref="AI95:AM98" si="116">AH95-(AI46*$C95)</f>
        <v>0</v>
      </c>
      <c r="AJ95" s="132">
        <f t="shared" si="116"/>
        <v>0</v>
      </c>
      <c r="AK95" s="132">
        <f t="shared" si="116"/>
        <v>0</v>
      </c>
      <c r="AL95" s="132">
        <f t="shared" si="116"/>
        <v>0</v>
      </c>
      <c r="AM95" s="135">
        <f t="shared" si="116"/>
        <v>0</v>
      </c>
      <c r="AN95" s="56"/>
      <c r="AO95" s="61"/>
      <c r="AP95" s="62"/>
      <c r="AQ95" s="62"/>
      <c r="AR95" s="62"/>
      <c r="AS95" s="62"/>
      <c r="AT95" s="63"/>
      <c r="AU95" s="30"/>
    </row>
    <row r="96" spans="1:47" s="13" customFormat="1" ht="21.75" customHeight="1">
      <c r="A96" s="99"/>
      <c r="B96" s="100">
        <v>20502</v>
      </c>
      <c r="C96" s="101">
        <v>0.1</v>
      </c>
      <c r="D96" s="167" t="s">
        <v>87</v>
      </c>
      <c r="E96" s="56"/>
      <c r="F96" s="134">
        <f>($E47*$C96)-(F47*$C96)</f>
        <v>0.9</v>
      </c>
      <c r="G96" s="132">
        <f t="shared" si="111"/>
        <v>0.9</v>
      </c>
      <c r="H96" s="132">
        <f t="shared" si="111"/>
        <v>0.9</v>
      </c>
      <c r="I96" s="132">
        <f t="shared" si="111"/>
        <v>-5.7</v>
      </c>
      <c r="J96" s="132">
        <f t="shared" si="111"/>
        <v>-5.7</v>
      </c>
      <c r="K96" s="133">
        <f t="shared" si="111"/>
        <v>-7</v>
      </c>
      <c r="L96" s="56"/>
      <c r="M96" s="134">
        <f>($L47*$C96)-(M47*$C96)</f>
        <v>0.9</v>
      </c>
      <c r="N96" s="132">
        <f t="shared" si="112"/>
        <v>0.9</v>
      </c>
      <c r="O96" s="132">
        <f t="shared" si="112"/>
        <v>0.9</v>
      </c>
      <c r="P96" s="132">
        <f t="shared" si="112"/>
        <v>-3.9000000000000008</v>
      </c>
      <c r="Q96" s="132">
        <f t="shared" si="112"/>
        <v>-3.9000000000000008</v>
      </c>
      <c r="R96" s="135">
        <f t="shared" si="112"/>
        <v>-5.1000000000000014</v>
      </c>
      <c r="S96" s="56"/>
      <c r="T96" s="134">
        <f>($S47*$C96)-(T47*$C96)</f>
        <v>0.9</v>
      </c>
      <c r="U96" s="132">
        <f t="shared" si="113"/>
        <v>0.9</v>
      </c>
      <c r="V96" s="132">
        <f t="shared" si="113"/>
        <v>0.9</v>
      </c>
      <c r="W96" s="132">
        <f t="shared" si="113"/>
        <v>-3.5000000000000004</v>
      </c>
      <c r="X96" s="132">
        <f t="shared" si="113"/>
        <v>-3.5000000000000004</v>
      </c>
      <c r="Y96" s="135">
        <f t="shared" si="113"/>
        <v>-4.7000000000000011</v>
      </c>
      <c r="Z96" s="56"/>
      <c r="AA96" s="134">
        <f t="shared" si="102"/>
        <v>0</v>
      </c>
      <c r="AB96" s="132">
        <f t="shared" si="114"/>
        <v>0</v>
      </c>
      <c r="AC96" s="132">
        <f t="shared" si="114"/>
        <v>0</v>
      </c>
      <c r="AD96" s="132">
        <f t="shared" si="114"/>
        <v>0</v>
      </c>
      <c r="AE96" s="132">
        <f t="shared" si="114"/>
        <v>0</v>
      </c>
      <c r="AF96" s="135">
        <f t="shared" si="114"/>
        <v>0</v>
      </c>
      <c r="AG96" s="56"/>
      <c r="AH96" s="134">
        <f t="shared" si="115"/>
        <v>0</v>
      </c>
      <c r="AI96" s="132">
        <f t="shared" si="116"/>
        <v>0</v>
      </c>
      <c r="AJ96" s="132">
        <f t="shared" si="116"/>
        <v>0</v>
      </c>
      <c r="AK96" s="132">
        <f t="shared" si="116"/>
        <v>0</v>
      </c>
      <c r="AL96" s="132">
        <f t="shared" si="116"/>
        <v>0</v>
      </c>
      <c r="AM96" s="135">
        <f t="shared" si="116"/>
        <v>0</v>
      </c>
      <c r="AN96" s="56"/>
      <c r="AO96" s="61"/>
      <c r="AP96" s="62"/>
      <c r="AQ96" s="62"/>
      <c r="AR96" s="62"/>
      <c r="AS96" s="62"/>
      <c r="AT96" s="63"/>
      <c r="AU96" s="30"/>
    </row>
    <row r="97" spans="1:47" s="13" customFormat="1" ht="21.75" customHeight="1">
      <c r="A97" s="99"/>
      <c r="B97" s="100">
        <v>20503</v>
      </c>
      <c r="C97" s="101">
        <v>0.1</v>
      </c>
      <c r="D97" s="93" t="s">
        <v>88</v>
      </c>
      <c r="E97" s="56"/>
      <c r="F97" s="134">
        <f>($E48*$C97)-(F48*$C97)</f>
        <v>0</v>
      </c>
      <c r="G97" s="132">
        <f t="shared" si="111"/>
        <v>0</v>
      </c>
      <c r="H97" s="132">
        <f t="shared" si="111"/>
        <v>0</v>
      </c>
      <c r="I97" s="132">
        <f t="shared" si="111"/>
        <v>0</v>
      </c>
      <c r="J97" s="132">
        <f t="shared" si="111"/>
        <v>-4.7</v>
      </c>
      <c r="K97" s="133">
        <f t="shared" si="111"/>
        <v>-6.9</v>
      </c>
      <c r="L97" s="56"/>
      <c r="M97" s="134">
        <f>($L48*$C97)-(M48*$C97)</f>
        <v>0</v>
      </c>
      <c r="N97" s="132">
        <f t="shared" si="112"/>
        <v>0</v>
      </c>
      <c r="O97" s="132">
        <f t="shared" si="112"/>
        <v>0</v>
      </c>
      <c r="P97" s="132">
        <f t="shared" si="112"/>
        <v>0</v>
      </c>
      <c r="Q97" s="132">
        <f t="shared" si="112"/>
        <v>-1.6</v>
      </c>
      <c r="R97" s="135">
        <f t="shared" si="112"/>
        <v>-2.3000000000000003</v>
      </c>
      <c r="S97" s="56"/>
      <c r="T97" s="134">
        <f>($S48*$C97)-(T48*$C97)</f>
        <v>0</v>
      </c>
      <c r="U97" s="132">
        <f t="shared" si="113"/>
        <v>0</v>
      </c>
      <c r="V97" s="132">
        <f t="shared" si="113"/>
        <v>0</v>
      </c>
      <c r="W97" s="132">
        <f t="shared" si="113"/>
        <v>0</v>
      </c>
      <c r="X97" s="132">
        <f t="shared" si="113"/>
        <v>-3.1</v>
      </c>
      <c r="Y97" s="135">
        <f t="shared" si="113"/>
        <v>-3.7</v>
      </c>
      <c r="Z97" s="56"/>
      <c r="AA97" s="134">
        <f t="shared" si="102"/>
        <v>0</v>
      </c>
      <c r="AB97" s="132">
        <f t="shared" si="114"/>
        <v>0</v>
      </c>
      <c r="AC97" s="132">
        <f t="shared" si="114"/>
        <v>0</v>
      </c>
      <c r="AD97" s="132">
        <f t="shared" si="114"/>
        <v>0</v>
      </c>
      <c r="AE97" s="132">
        <f t="shared" si="114"/>
        <v>0</v>
      </c>
      <c r="AF97" s="135">
        <f t="shared" si="114"/>
        <v>0</v>
      </c>
      <c r="AG97" s="56"/>
      <c r="AH97" s="134">
        <f t="shared" si="115"/>
        <v>0</v>
      </c>
      <c r="AI97" s="132">
        <f t="shared" si="116"/>
        <v>0</v>
      </c>
      <c r="AJ97" s="132">
        <f t="shared" si="116"/>
        <v>0</v>
      </c>
      <c r="AK97" s="132">
        <f t="shared" si="116"/>
        <v>0</v>
      </c>
      <c r="AL97" s="132">
        <f t="shared" si="116"/>
        <v>0</v>
      </c>
      <c r="AM97" s="135">
        <f t="shared" si="116"/>
        <v>0</v>
      </c>
      <c r="AN97" s="56"/>
      <c r="AO97" s="61"/>
      <c r="AP97" s="62"/>
      <c r="AQ97" s="62"/>
      <c r="AR97" s="62"/>
      <c r="AS97" s="62"/>
      <c r="AT97" s="63"/>
      <c r="AU97" s="30"/>
    </row>
    <row r="98" spans="1:47" s="13" customFormat="1" ht="21.75" customHeight="1">
      <c r="A98" s="99"/>
      <c r="B98" s="100">
        <v>20504</v>
      </c>
      <c r="C98" s="101">
        <v>0.1</v>
      </c>
      <c r="D98" s="93" t="s">
        <v>89</v>
      </c>
      <c r="E98" s="56"/>
      <c r="F98" s="134">
        <f>($E49*$C98)-(F49*$C98)</f>
        <v>0</v>
      </c>
      <c r="G98" s="132">
        <f t="shared" si="111"/>
        <v>0</v>
      </c>
      <c r="H98" s="132">
        <f t="shared" si="111"/>
        <v>0</v>
      </c>
      <c r="I98" s="132">
        <f t="shared" si="111"/>
        <v>0</v>
      </c>
      <c r="J98" s="132">
        <f t="shared" si="111"/>
        <v>0</v>
      </c>
      <c r="K98" s="133">
        <f t="shared" si="111"/>
        <v>0</v>
      </c>
      <c r="L98" s="56"/>
      <c r="M98" s="134">
        <f>($L49*$C98)-(M49*$C98)</f>
        <v>0</v>
      </c>
      <c r="N98" s="132">
        <f t="shared" si="112"/>
        <v>0</v>
      </c>
      <c r="O98" s="132">
        <f t="shared" si="112"/>
        <v>0</v>
      </c>
      <c r="P98" s="132">
        <f t="shared" si="112"/>
        <v>0</v>
      </c>
      <c r="Q98" s="132">
        <f t="shared" si="112"/>
        <v>0</v>
      </c>
      <c r="R98" s="135">
        <f t="shared" si="112"/>
        <v>0</v>
      </c>
      <c r="S98" s="56"/>
      <c r="T98" s="134">
        <f>($S49*$C98)-(T49*$C98)</f>
        <v>0</v>
      </c>
      <c r="U98" s="132">
        <f t="shared" si="113"/>
        <v>0</v>
      </c>
      <c r="V98" s="132">
        <f t="shared" si="113"/>
        <v>0</v>
      </c>
      <c r="W98" s="132">
        <f t="shared" si="113"/>
        <v>0</v>
      </c>
      <c r="X98" s="132">
        <f t="shared" si="113"/>
        <v>0</v>
      </c>
      <c r="Y98" s="135">
        <f t="shared" si="113"/>
        <v>0</v>
      </c>
      <c r="Z98" s="56"/>
      <c r="AA98" s="134">
        <f t="shared" si="102"/>
        <v>0</v>
      </c>
      <c r="AB98" s="132">
        <f t="shared" si="114"/>
        <v>0</v>
      </c>
      <c r="AC98" s="132">
        <f t="shared" si="114"/>
        <v>0</v>
      </c>
      <c r="AD98" s="132">
        <f t="shared" si="114"/>
        <v>0</v>
      </c>
      <c r="AE98" s="132">
        <f t="shared" si="114"/>
        <v>0</v>
      </c>
      <c r="AF98" s="135">
        <f t="shared" si="114"/>
        <v>0</v>
      </c>
      <c r="AG98" s="56"/>
      <c r="AH98" s="134">
        <f t="shared" si="115"/>
        <v>0</v>
      </c>
      <c r="AI98" s="132">
        <f t="shared" si="116"/>
        <v>0</v>
      </c>
      <c r="AJ98" s="132">
        <f t="shared" si="116"/>
        <v>0</v>
      </c>
      <c r="AK98" s="132">
        <f t="shared" si="116"/>
        <v>0</v>
      </c>
      <c r="AL98" s="132">
        <f t="shared" si="116"/>
        <v>0</v>
      </c>
      <c r="AM98" s="135">
        <f t="shared" si="116"/>
        <v>0</v>
      </c>
      <c r="AN98" s="56"/>
      <c r="AO98" s="61"/>
      <c r="AP98" s="62"/>
      <c r="AQ98" s="62"/>
      <c r="AR98" s="62"/>
      <c r="AS98" s="62"/>
      <c r="AT98" s="63"/>
      <c r="AU98" s="30"/>
    </row>
    <row r="99" spans="1:47" s="31" customFormat="1" ht="21.75" customHeight="1">
      <c r="A99" s="103">
        <v>6</v>
      </c>
      <c r="B99" s="104">
        <v>206</v>
      </c>
      <c r="C99" s="105">
        <v>0.1</v>
      </c>
      <c r="D99" s="156" t="s">
        <v>90</v>
      </c>
      <c r="E99" s="160">
        <f>SUM(E100:E102)</f>
        <v>0</v>
      </c>
      <c r="F99" s="160">
        <f>SUM(F100:F102)</f>
        <v>-1.9000000000000004</v>
      </c>
      <c r="G99" s="161">
        <f>SUM(G100:G102)</f>
        <v>-2</v>
      </c>
      <c r="H99" s="161">
        <f t="shared" ref="H99:AN99" si="117">SUM(H100:H102)</f>
        <v>-2</v>
      </c>
      <c r="I99" s="161">
        <f t="shared" si="117"/>
        <v>-2.1000000000000005</v>
      </c>
      <c r="J99" s="161">
        <f t="shared" si="117"/>
        <v>-2.1000000000000005</v>
      </c>
      <c r="K99" s="162">
        <f t="shared" si="117"/>
        <v>-2.2000000000000002</v>
      </c>
      <c r="L99" s="163">
        <f t="shared" si="117"/>
        <v>1</v>
      </c>
      <c r="M99" s="164">
        <f t="shared" si="117"/>
        <v>0.4</v>
      </c>
      <c r="N99" s="161">
        <f t="shared" si="117"/>
        <v>0.4</v>
      </c>
      <c r="O99" s="161">
        <f t="shared" si="117"/>
        <v>0.4</v>
      </c>
      <c r="P99" s="161">
        <f t="shared" si="117"/>
        <v>0.4</v>
      </c>
      <c r="Q99" s="161">
        <f t="shared" si="117"/>
        <v>0.4</v>
      </c>
      <c r="R99" s="165">
        <f t="shared" si="117"/>
        <v>0.30000000000000004</v>
      </c>
      <c r="S99" s="163">
        <f t="shared" si="117"/>
        <v>0</v>
      </c>
      <c r="T99" s="166">
        <f t="shared" si="117"/>
        <v>0.2</v>
      </c>
      <c r="U99" s="161">
        <f t="shared" si="117"/>
        <v>0.2</v>
      </c>
      <c r="V99" s="161">
        <f t="shared" si="117"/>
        <v>0.2</v>
      </c>
      <c r="W99" s="161">
        <f t="shared" si="117"/>
        <v>0.2</v>
      </c>
      <c r="X99" s="161">
        <f t="shared" si="117"/>
        <v>0.2</v>
      </c>
      <c r="Y99" s="165">
        <f t="shared" si="117"/>
        <v>0.2</v>
      </c>
      <c r="Z99" s="163">
        <f t="shared" si="117"/>
        <v>0</v>
      </c>
      <c r="AA99" s="166">
        <f t="shared" si="117"/>
        <v>0</v>
      </c>
      <c r="AB99" s="161">
        <f t="shared" si="117"/>
        <v>0</v>
      </c>
      <c r="AC99" s="161">
        <f t="shared" si="117"/>
        <v>0</v>
      </c>
      <c r="AD99" s="161">
        <f t="shared" si="117"/>
        <v>0</v>
      </c>
      <c r="AE99" s="161">
        <f t="shared" si="117"/>
        <v>0</v>
      </c>
      <c r="AF99" s="165">
        <f t="shared" si="117"/>
        <v>0</v>
      </c>
      <c r="AG99" s="163">
        <f t="shared" si="117"/>
        <v>0</v>
      </c>
      <c r="AH99" s="166">
        <f t="shared" si="117"/>
        <v>0</v>
      </c>
      <c r="AI99" s="161">
        <f t="shared" si="117"/>
        <v>0</v>
      </c>
      <c r="AJ99" s="161">
        <f t="shared" si="117"/>
        <v>0</v>
      </c>
      <c r="AK99" s="161">
        <f t="shared" si="117"/>
        <v>0</v>
      </c>
      <c r="AL99" s="161">
        <f t="shared" si="117"/>
        <v>0</v>
      </c>
      <c r="AM99" s="165">
        <f t="shared" si="117"/>
        <v>0</v>
      </c>
      <c r="AN99" s="163">
        <f t="shared" si="117"/>
        <v>0</v>
      </c>
      <c r="AO99" s="61"/>
      <c r="AP99" s="62"/>
      <c r="AQ99" s="62"/>
      <c r="AR99" s="62"/>
      <c r="AS99" s="62"/>
      <c r="AT99" s="63"/>
      <c r="AU99" s="30"/>
    </row>
    <row r="100" spans="1:47" s="13" customFormat="1" ht="21.75" customHeight="1">
      <c r="A100" s="103"/>
      <c r="B100" s="100">
        <v>20601</v>
      </c>
      <c r="C100" s="101">
        <v>0.1</v>
      </c>
      <c r="D100" s="93" t="s">
        <v>91</v>
      </c>
      <c r="E100" s="56"/>
      <c r="F100" s="134">
        <f t="shared" ref="F100:F108" si="118">($E51*$C100)-(F51*$C100)</f>
        <v>-1.4000000000000001</v>
      </c>
      <c r="G100" s="132">
        <f t="shared" ref="G100:K108" si="119">F100-(G51*$C100)</f>
        <v>-1.4000000000000001</v>
      </c>
      <c r="H100" s="132">
        <f t="shared" si="119"/>
        <v>-1.4000000000000001</v>
      </c>
      <c r="I100" s="132">
        <f t="shared" si="119"/>
        <v>-1.5000000000000002</v>
      </c>
      <c r="J100" s="132">
        <f t="shared" si="119"/>
        <v>-1.5000000000000002</v>
      </c>
      <c r="K100" s="133">
        <f t="shared" si="119"/>
        <v>-1.5000000000000002</v>
      </c>
      <c r="L100" s="56">
        <v>1</v>
      </c>
      <c r="M100" s="168">
        <f t="shared" ref="M100:M108" si="120">($L51*$C100)-(M51*$C100)</f>
        <v>0.60000000000000009</v>
      </c>
      <c r="N100" s="132">
        <f t="shared" ref="N100:R108" si="121">M100-(N51*$C100)</f>
        <v>0.60000000000000009</v>
      </c>
      <c r="O100" s="132">
        <f t="shared" si="121"/>
        <v>0.60000000000000009</v>
      </c>
      <c r="P100" s="132">
        <f t="shared" si="121"/>
        <v>0.60000000000000009</v>
      </c>
      <c r="Q100" s="132">
        <f t="shared" si="121"/>
        <v>0.60000000000000009</v>
      </c>
      <c r="R100" s="135">
        <f t="shared" si="121"/>
        <v>0.60000000000000009</v>
      </c>
      <c r="S100" s="56"/>
      <c r="T100" s="168">
        <f t="shared" ref="T100:T108" si="122">($S51*$C100)-(T51*$C100)</f>
        <v>0.1</v>
      </c>
      <c r="U100" s="132">
        <f t="shared" ref="U100:Y108" si="123">T100-(U51*$C100)</f>
        <v>0.1</v>
      </c>
      <c r="V100" s="132">
        <f t="shared" si="123"/>
        <v>0.1</v>
      </c>
      <c r="W100" s="132">
        <f t="shared" si="123"/>
        <v>0.1</v>
      </c>
      <c r="X100" s="132">
        <f t="shared" si="123"/>
        <v>0.1</v>
      </c>
      <c r="Y100" s="135">
        <f t="shared" si="123"/>
        <v>0.1</v>
      </c>
      <c r="Z100" s="56"/>
      <c r="AA100" s="168">
        <f t="shared" si="102"/>
        <v>0</v>
      </c>
      <c r="AB100" s="132">
        <f t="shared" ref="AB100:AF108" si="124">AA100-(AB51*$C100)</f>
        <v>0</v>
      </c>
      <c r="AC100" s="132">
        <f t="shared" si="124"/>
        <v>0</v>
      </c>
      <c r="AD100" s="132">
        <f t="shared" si="124"/>
        <v>0</v>
      </c>
      <c r="AE100" s="132">
        <f t="shared" si="124"/>
        <v>0</v>
      </c>
      <c r="AF100" s="135">
        <f t="shared" si="124"/>
        <v>0</v>
      </c>
      <c r="AG100" s="56"/>
      <c r="AH100" s="168">
        <f t="shared" ref="AH100:AH108" si="125">($AG51*$C100)-(AH51*$C100)</f>
        <v>0</v>
      </c>
      <c r="AI100" s="132">
        <f t="shared" ref="AI100:AM108" si="126">AH100-(AI51*$C100)</f>
        <v>0</v>
      </c>
      <c r="AJ100" s="132">
        <f t="shared" si="126"/>
        <v>0</v>
      </c>
      <c r="AK100" s="132">
        <f t="shared" si="126"/>
        <v>0</v>
      </c>
      <c r="AL100" s="132">
        <f t="shared" si="126"/>
        <v>0</v>
      </c>
      <c r="AM100" s="135">
        <f t="shared" si="126"/>
        <v>0</v>
      </c>
      <c r="AN100" s="56"/>
      <c r="AO100" s="61"/>
      <c r="AP100" s="62"/>
      <c r="AQ100" s="62"/>
      <c r="AR100" s="62"/>
      <c r="AS100" s="62"/>
      <c r="AT100" s="63"/>
      <c r="AU100" s="30"/>
    </row>
    <row r="101" spans="1:47" s="13" customFormat="1" ht="21.75" customHeight="1">
      <c r="A101" s="103"/>
      <c r="B101" s="100">
        <v>20602</v>
      </c>
      <c r="C101" s="101">
        <v>0.1</v>
      </c>
      <c r="D101" s="93" t="s">
        <v>92</v>
      </c>
      <c r="E101" s="56"/>
      <c r="F101" s="134">
        <f t="shared" si="118"/>
        <v>-0.50000000000000011</v>
      </c>
      <c r="G101" s="132">
        <f t="shared" si="119"/>
        <v>-0.60000000000000009</v>
      </c>
      <c r="H101" s="132">
        <f t="shared" si="119"/>
        <v>-0.60000000000000009</v>
      </c>
      <c r="I101" s="132">
        <f t="shared" si="119"/>
        <v>-0.60000000000000009</v>
      </c>
      <c r="J101" s="132">
        <f t="shared" si="119"/>
        <v>-0.60000000000000009</v>
      </c>
      <c r="K101" s="133">
        <f t="shared" si="119"/>
        <v>-0.70000000000000007</v>
      </c>
      <c r="L101" s="56"/>
      <c r="M101" s="168">
        <f t="shared" si="120"/>
        <v>-0.20000000000000004</v>
      </c>
      <c r="N101" s="132">
        <f t="shared" si="121"/>
        <v>-0.20000000000000004</v>
      </c>
      <c r="O101" s="132">
        <f t="shared" si="121"/>
        <v>-0.20000000000000004</v>
      </c>
      <c r="P101" s="132">
        <f t="shared" si="121"/>
        <v>-0.20000000000000004</v>
      </c>
      <c r="Q101" s="132">
        <f t="shared" si="121"/>
        <v>-0.20000000000000004</v>
      </c>
      <c r="R101" s="135">
        <f t="shared" si="121"/>
        <v>-0.30000000000000004</v>
      </c>
      <c r="S101" s="56"/>
      <c r="T101" s="168">
        <f t="shared" si="122"/>
        <v>0.1</v>
      </c>
      <c r="U101" s="132">
        <f t="shared" si="123"/>
        <v>0.1</v>
      </c>
      <c r="V101" s="132">
        <f t="shared" si="123"/>
        <v>0.1</v>
      </c>
      <c r="W101" s="132">
        <f t="shared" si="123"/>
        <v>0.1</v>
      </c>
      <c r="X101" s="132">
        <f t="shared" si="123"/>
        <v>0.1</v>
      </c>
      <c r="Y101" s="135">
        <f t="shared" si="123"/>
        <v>0.1</v>
      </c>
      <c r="Z101" s="56"/>
      <c r="AA101" s="168">
        <f t="shared" si="102"/>
        <v>0</v>
      </c>
      <c r="AB101" s="132">
        <f t="shared" si="124"/>
        <v>0</v>
      </c>
      <c r="AC101" s="132">
        <f t="shared" si="124"/>
        <v>0</v>
      </c>
      <c r="AD101" s="132">
        <f t="shared" si="124"/>
        <v>0</v>
      </c>
      <c r="AE101" s="132">
        <f t="shared" si="124"/>
        <v>0</v>
      </c>
      <c r="AF101" s="135">
        <f t="shared" si="124"/>
        <v>0</v>
      </c>
      <c r="AG101" s="56"/>
      <c r="AH101" s="168">
        <f t="shared" si="125"/>
        <v>0</v>
      </c>
      <c r="AI101" s="132">
        <f t="shared" si="126"/>
        <v>0</v>
      </c>
      <c r="AJ101" s="132">
        <f t="shared" si="126"/>
        <v>0</v>
      </c>
      <c r="AK101" s="132">
        <f t="shared" si="126"/>
        <v>0</v>
      </c>
      <c r="AL101" s="132">
        <f t="shared" si="126"/>
        <v>0</v>
      </c>
      <c r="AM101" s="135">
        <f t="shared" si="126"/>
        <v>0</v>
      </c>
      <c r="AN101" s="56"/>
      <c r="AO101" s="61"/>
      <c r="AP101" s="62"/>
      <c r="AQ101" s="62"/>
      <c r="AR101" s="62"/>
      <c r="AS101" s="62"/>
      <c r="AT101" s="63"/>
      <c r="AU101" s="30"/>
    </row>
    <row r="102" spans="1:47" s="13" customFormat="1" ht="21.75" customHeight="1">
      <c r="A102" s="103"/>
      <c r="B102" s="100">
        <v>20603</v>
      </c>
      <c r="C102" s="101">
        <v>0.5</v>
      </c>
      <c r="D102" s="93" t="s">
        <v>93</v>
      </c>
      <c r="E102" s="56"/>
      <c r="F102" s="134">
        <f t="shared" si="118"/>
        <v>0</v>
      </c>
      <c r="G102" s="132">
        <f t="shared" si="119"/>
        <v>0</v>
      </c>
      <c r="H102" s="132">
        <f t="shared" si="119"/>
        <v>0</v>
      </c>
      <c r="I102" s="132">
        <f t="shared" si="119"/>
        <v>0</v>
      </c>
      <c r="J102" s="132">
        <f t="shared" si="119"/>
        <v>0</v>
      </c>
      <c r="K102" s="133">
        <f t="shared" si="119"/>
        <v>0</v>
      </c>
      <c r="L102" s="56"/>
      <c r="M102" s="168">
        <f t="shared" si="120"/>
        <v>0</v>
      </c>
      <c r="N102" s="132">
        <f t="shared" si="121"/>
        <v>0</v>
      </c>
      <c r="O102" s="132">
        <f t="shared" si="121"/>
        <v>0</v>
      </c>
      <c r="P102" s="132">
        <f t="shared" si="121"/>
        <v>0</v>
      </c>
      <c r="Q102" s="132">
        <f t="shared" si="121"/>
        <v>0</v>
      </c>
      <c r="R102" s="135">
        <f t="shared" si="121"/>
        <v>0</v>
      </c>
      <c r="S102" s="56"/>
      <c r="T102" s="168">
        <f t="shared" si="122"/>
        <v>0</v>
      </c>
      <c r="U102" s="132">
        <f t="shared" si="123"/>
        <v>0</v>
      </c>
      <c r="V102" s="132">
        <f t="shared" si="123"/>
        <v>0</v>
      </c>
      <c r="W102" s="132">
        <f t="shared" si="123"/>
        <v>0</v>
      </c>
      <c r="X102" s="132">
        <f t="shared" si="123"/>
        <v>0</v>
      </c>
      <c r="Y102" s="135">
        <f t="shared" si="123"/>
        <v>0</v>
      </c>
      <c r="Z102" s="56"/>
      <c r="AA102" s="168">
        <f t="shared" si="102"/>
        <v>0</v>
      </c>
      <c r="AB102" s="132">
        <f t="shared" si="124"/>
        <v>0</v>
      </c>
      <c r="AC102" s="132">
        <f t="shared" si="124"/>
        <v>0</v>
      </c>
      <c r="AD102" s="132">
        <f t="shared" si="124"/>
        <v>0</v>
      </c>
      <c r="AE102" s="132">
        <f t="shared" si="124"/>
        <v>0</v>
      </c>
      <c r="AF102" s="135">
        <f t="shared" si="124"/>
        <v>0</v>
      </c>
      <c r="AG102" s="56"/>
      <c r="AH102" s="168">
        <f t="shared" si="125"/>
        <v>0</v>
      </c>
      <c r="AI102" s="132">
        <f t="shared" si="126"/>
        <v>0</v>
      </c>
      <c r="AJ102" s="132">
        <f t="shared" si="126"/>
        <v>0</v>
      </c>
      <c r="AK102" s="132">
        <f t="shared" si="126"/>
        <v>0</v>
      </c>
      <c r="AL102" s="132">
        <f t="shared" si="126"/>
        <v>0</v>
      </c>
      <c r="AM102" s="135">
        <f t="shared" si="126"/>
        <v>0</v>
      </c>
      <c r="AN102" s="56"/>
      <c r="AO102" s="61"/>
      <c r="AP102" s="62"/>
      <c r="AQ102" s="62"/>
      <c r="AR102" s="62"/>
      <c r="AS102" s="62"/>
      <c r="AT102" s="63"/>
      <c r="AU102" s="30"/>
    </row>
    <row r="103" spans="1:47" s="31" customFormat="1" ht="21.75" customHeight="1">
      <c r="A103" s="103">
        <v>7</v>
      </c>
      <c r="B103" s="104">
        <v>208</v>
      </c>
      <c r="C103" s="105">
        <v>0.2</v>
      </c>
      <c r="D103" s="156" t="s">
        <v>94</v>
      </c>
      <c r="E103" s="56"/>
      <c r="F103" s="169">
        <f t="shared" si="118"/>
        <v>0.40000000000000008</v>
      </c>
      <c r="G103" s="170">
        <f t="shared" si="119"/>
        <v>-0.59999999999999987</v>
      </c>
      <c r="H103" s="170">
        <f t="shared" si="119"/>
        <v>-2.4</v>
      </c>
      <c r="I103" s="170">
        <f t="shared" si="119"/>
        <v>-3.8</v>
      </c>
      <c r="J103" s="170">
        <f t="shared" si="119"/>
        <v>-4.4000000000000004</v>
      </c>
      <c r="K103" s="171">
        <f t="shared" si="119"/>
        <v>-4.8000000000000007</v>
      </c>
      <c r="L103" s="56"/>
      <c r="M103" s="172">
        <f t="shared" si="120"/>
        <v>0.40000000000000008</v>
      </c>
      <c r="N103" s="170">
        <f t="shared" si="121"/>
        <v>-0.59999999999999987</v>
      </c>
      <c r="O103" s="170">
        <f t="shared" si="121"/>
        <v>-2.4</v>
      </c>
      <c r="P103" s="170">
        <f t="shared" si="121"/>
        <v>-3.8</v>
      </c>
      <c r="Q103" s="170">
        <f t="shared" si="121"/>
        <v>-4.4000000000000004</v>
      </c>
      <c r="R103" s="173">
        <f t="shared" si="121"/>
        <v>-4.6000000000000005</v>
      </c>
      <c r="S103" s="56"/>
      <c r="T103" s="174">
        <f t="shared" si="122"/>
        <v>0.4</v>
      </c>
      <c r="U103" s="170">
        <f t="shared" si="123"/>
        <v>-0.4</v>
      </c>
      <c r="V103" s="170">
        <f t="shared" si="123"/>
        <v>-2</v>
      </c>
      <c r="W103" s="170">
        <f t="shared" si="123"/>
        <v>-3.4000000000000004</v>
      </c>
      <c r="X103" s="170">
        <f t="shared" si="123"/>
        <v>-3.8000000000000003</v>
      </c>
      <c r="Y103" s="173">
        <f t="shared" si="123"/>
        <v>-4</v>
      </c>
      <c r="Z103" s="56"/>
      <c r="AA103" s="174">
        <f t="shared" si="102"/>
        <v>0</v>
      </c>
      <c r="AB103" s="170">
        <f t="shared" si="124"/>
        <v>0</v>
      </c>
      <c r="AC103" s="170">
        <f t="shared" si="124"/>
        <v>0</v>
      </c>
      <c r="AD103" s="170">
        <f t="shared" si="124"/>
        <v>0</v>
      </c>
      <c r="AE103" s="170">
        <f t="shared" si="124"/>
        <v>0</v>
      </c>
      <c r="AF103" s="173">
        <f t="shared" si="124"/>
        <v>0</v>
      </c>
      <c r="AG103" s="56"/>
      <c r="AH103" s="174">
        <f t="shared" si="125"/>
        <v>0</v>
      </c>
      <c r="AI103" s="170">
        <f t="shared" si="126"/>
        <v>0</v>
      </c>
      <c r="AJ103" s="170">
        <f t="shared" si="126"/>
        <v>0</v>
      </c>
      <c r="AK103" s="170">
        <f t="shared" si="126"/>
        <v>0</v>
      </c>
      <c r="AL103" s="170">
        <f t="shared" si="126"/>
        <v>0</v>
      </c>
      <c r="AM103" s="173">
        <f t="shared" si="126"/>
        <v>0</v>
      </c>
      <c r="AN103" s="56"/>
      <c r="AO103" s="61"/>
      <c r="AP103" s="62"/>
      <c r="AQ103" s="62"/>
      <c r="AR103" s="62"/>
      <c r="AS103" s="62"/>
      <c r="AT103" s="63"/>
      <c r="AU103" s="30"/>
    </row>
    <row r="104" spans="1:47" s="31" customFormat="1" ht="21.75" customHeight="1">
      <c r="A104" s="103">
        <v>8</v>
      </c>
      <c r="B104" s="104">
        <v>209</v>
      </c>
      <c r="C104" s="105">
        <v>0.1</v>
      </c>
      <c r="D104" s="156" t="s">
        <v>95</v>
      </c>
      <c r="E104" s="56"/>
      <c r="F104" s="169">
        <f t="shared" si="118"/>
        <v>0</v>
      </c>
      <c r="G104" s="170">
        <f t="shared" si="119"/>
        <v>0</v>
      </c>
      <c r="H104" s="170">
        <f t="shared" si="119"/>
        <v>0</v>
      </c>
      <c r="I104" s="170">
        <f t="shared" si="119"/>
        <v>0</v>
      </c>
      <c r="J104" s="170">
        <f t="shared" si="119"/>
        <v>0</v>
      </c>
      <c r="K104" s="171">
        <f t="shared" si="119"/>
        <v>0</v>
      </c>
      <c r="L104" s="56"/>
      <c r="M104" s="172">
        <f t="shared" si="120"/>
        <v>0</v>
      </c>
      <c r="N104" s="170">
        <f t="shared" si="121"/>
        <v>0</v>
      </c>
      <c r="O104" s="170">
        <f t="shared" si="121"/>
        <v>0</v>
      </c>
      <c r="P104" s="170">
        <f t="shared" si="121"/>
        <v>0</v>
      </c>
      <c r="Q104" s="170">
        <f t="shared" si="121"/>
        <v>0</v>
      </c>
      <c r="R104" s="173">
        <f t="shared" si="121"/>
        <v>0</v>
      </c>
      <c r="S104" s="56"/>
      <c r="T104" s="174">
        <f t="shared" si="122"/>
        <v>0</v>
      </c>
      <c r="U104" s="170">
        <f t="shared" si="123"/>
        <v>0</v>
      </c>
      <c r="V104" s="170">
        <f t="shared" si="123"/>
        <v>0</v>
      </c>
      <c r="W104" s="170">
        <f t="shared" si="123"/>
        <v>0</v>
      </c>
      <c r="X104" s="170">
        <f t="shared" si="123"/>
        <v>0</v>
      </c>
      <c r="Y104" s="173">
        <f t="shared" si="123"/>
        <v>0</v>
      </c>
      <c r="Z104" s="56"/>
      <c r="AA104" s="174">
        <f t="shared" si="102"/>
        <v>0</v>
      </c>
      <c r="AB104" s="170">
        <f t="shared" si="124"/>
        <v>0</v>
      </c>
      <c r="AC104" s="170">
        <f t="shared" si="124"/>
        <v>0</v>
      </c>
      <c r="AD104" s="170">
        <f t="shared" si="124"/>
        <v>0</v>
      </c>
      <c r="AE104" s="170">
        <f t="shared" si="124"/>
        <v>0</v>
      </c>
      <c r="AF104" s="173">
        <f t="shared" si="124"/>
        <v>0</v>
      </c>
      <c r="AG104" s="56"/>
      <c r="AH104" s="174">
        <f t="shared" si="125"/>
        <v>0</v>
      </c>
      <c r="AI104" s="170">
        <f t="shared" si="126"/>
        <v>0</v>
      </c>
      <c r="AJ104" s="170">
        <f t="shared" si="126"/>
        <v>0</v>
      </c>
      <c r="AK104" s="170">
        <f t="shared" si="126"/>
        <v>0</v>
      </c>
      <c r="AL104" s="170">
        <f t="shared" si="126"/>
        <v>0</v>
      </c>
      <c r="AM104" s="173">
        <f t="shared" si="126"/>
        <v>0</v>
      </c>
      <c r="AN104" s="56"/>
      <c r="AO104" s="61"/>
      <c r="AP104" s="62"/>
      <c r="AQ104" s="62"/>
      <c r="AR104" s="62"/>
      <c r="AS104" s="62"/>
      <c r="AT104" s="63"/>
      <c r="AU104" s="30"/>
    </row>
    <row r="105" spans="1:47" s="31" customFormat="1" ht="21.75" customHeight="1">
      <c r="A105" s="103">
        <v>9</v>
      </c>
      <c r="B105" s="104">
        <v>212</v>
      </c>
      <c r="C105" s="105">
        <v>0.2</v>
      </c>
      <c r="D105" s="175" t="s">
        <v>96</v>
      </c>
      <c r="E105" s="56"/>
      <c r="F105" s="169">
        <f t="shared" si="118"/>
        <v>-2</v>
      </c>
      <c r="G105" s="170">
        <f t="shared" si="119"/>
        <v>-2.2000000000000002</v>
      </c>
      <c r="H105" s="170">
        <f t="shared" si="119"/>
        <v>-3.2</v>
      </c>
      <c r="I105" s="170">
        <f t="shared" si="119"/>
        <v>-3.2</v>
      </c>
      <c r="J105" s="170">
        <f t="shared" si="119"/>
        <v>-3.2</v>
      </c>
      <c r="K105" s="171">
        <f t="shared" si="119"/>
        <v>-3.2</v>
      </c>
      <c r="L105" s="56"/>
      <c r="M105" s="172">
        <f t="shared" si="120"/>
        <v>0</v>
      </c>
      <c r="N105" s="170">
        <f t="shared" si="121"/>
        <v>0</v>
      </c>
      <c r="O105" s="170">
        <f t="shared" si="121"/>
        <v>0</v>
      </c>
      <c r="P105" s="170">
        <f t="shared" si="121"/>
        <v>0</v>
      </c>
      <c r="Q105" s="170">
        <f t="shared" si="121"/>
        <v>0</v>
      </c>
      <c r="R105" s="173">
        <f t="shared" si="121"/>
        <v>0</v>
      </c>
      <c r="S105" s="56"/>
      <c r="T105" s="174">
        <f t="shared" si="122"/>
        <v>0</v>
      </c>
      <c r="U105" s="170">
        <f t="shared" si="123"/>
        <v>0</v>
      </c>
      <c r="V105" s="170">
        <f t="shared" si="123"/>
        <v>0</v>
      </c>
      <c r="W105" s="170">
        <f t="shared" si="123"/>
        <v>0</v>
      </c>
      <c r="X105" s="170">
        <f t="shared" si="123"/>
        <v>0</v>
      </c>
      <c r="Y105" s="173">
        <f t="shared" si="123"/>
        <v>0</v>
      </c>
      <c r="Z105" s="56"/>
      <c r="AA105" s="174">
        <f t="shared" si="102"/>
        <v>0</v>
      </c>
      <c r="AB105" s="170">
        <f t="shared" si="124"/>
        <v>0</v>
      </c>
      <c r="AC105" s="170">
        <f t="shared" si="124"/>
        <v>0</v>
      </c>
      <c r="AD105" s="170">
        <f t="shared" si="124"/>
        <v>0</v>
      </c>
      <c r="AE105" s="170">
        <f t="shared" si="124"/>
        <v>0</v>
      </c>
      <c r="AF105" s="173">
        <f t="shared" si="124"/>
        <v>0</v>
      </c>
      <c r="AG105" s="56"/>
      <c r="AH105" s="174">
        <f t="shared" si="125"/>
        <v>0</v>
      </c>
      <c r="AI105" s="170">
        <f t="shared" si="126"/>
        <v>0</v>
      </c>
      <c r="AJ105" s="170">
        <f t="shared" si="126"/>
        <v>0</v>
      </c>
      <c r="AK105" s="170">
        <f t="shared" si="126"/>
        <v>0</v>
      </c>
      <c r="AL105" s="170">
        <f t="shared" si="126"/>
        <v>0</v>
      </c>
      <c r="AM105" s="173">
        <f t="shared" si="126"/>
        <v>0</v>
      </c>
      <c r="AN105" s="56"/>
      <c r="AO105" s="61"/>
      <c r="AP105" s="62"/>
      <c r="AQ105" s="62"/>
      <c r="AR105" s="62"/>
      <c r="AS105" s="62"/>
      <c r="AT105" s="63"/>
      <c r="AU105" s="30"/>
    </row>
    <row r="106" spans="1:47" s="31" customFormat="1" ht="21.75" customHeight="1">
      <c r="A106" s="103">
        <v>10</v>
      </c>
      <c r="B106" s="104">
        <v>213</v>
      </c>
      <c r="C106" s="105">
        <v>0.2</v>
      </c>
      <c r="D106" s="159" t="s">
        <v>97</v>
      </c>
      <c r="E106" s="56"/>
      <c r="F106" s="169">
        <f t="shared" si="118"/>
        <v>0</v>
      </c>
      <c r="G106" s="170">
        <f t="shared" si="119"/>
        <v>0</v>
      </c>
      <c r="H106" s="170">
        <f t="shared" si="119"/>
        <v>0</v>
      </c>
      <c r="I106" s="170">
        <f t="shared" si="119"/>
        <v>0</v>
      </c>
      <c r="J106" s="170">
        <f t="shared" si="119"/>
        <v>0</v>
      </c>
      <c r="K106" s="171">
        <f t="shared" si="119"/>
        <v>0</v>
      </c>
      <c r="L106" s="56"/>
      <c r="M106" s="172">
        <f t="shared" si="120"/>
        <v>0</v>
      </c>
      <c r="N106" s="170">
        <f t="shared" si="121"/>
        <v>0</v>
      </c>
      <c r="O106" s="170">
        <f t="shared" si="121"/>
        <v>0</v>
      </c>
      <c r="P106" s="170">
        <f t="shared" si="121"/>
        <v>0</v>
      </c>
      <c r="Q106" s="170">
        <f t="shared" si="121"/>
        <v>0</v>
      </c>
      <c r="R106" s="173">
        <f t="shared" si="121"/>
        <v>0</v>
      </c>
      <c r="S106" s="56"/>
      <c r="T106" s="174">
        <f t="shared" si="122"/>
        <v>0</v>
      </c>
      <c r="U106" s="170">
        <f t="shared" si="123"/>
        <v>0</v>
      </c>
      <c r="V106" s="170">
        <f t="shared" si="123"/>
        <v>0</v>
      </c>
      <c r="W106" s="170">
        <f t="shared" si="123"/>
        <v>0</v>
      </c>
      <c r="X106" s="170">
        <f t="shared" si="123"/>
        <v>0</v>
      </c>
      <c r="Y106" s="173">
        <f t="shared" si="123"/>
        <v>0</v>
      </c>
      <c r="Z106" s="56"/>
      <c r="AA106" s="174">
        <f t="shared" si="102"/>
        <v>0</v>
      </c>
      <c r="AB106" s="170">
        <f t="shared" si="124"/>
        <v>0</v>
      </c>
      <c r="AC106" s="170">
        <f t="shared" si="124"/>
        <v>0</v>
      </c>
      <c r="AD106" s="170">
        <f t="shared" si="124"/>
        <v>0</v>
      </c>
      <c r="AE106" s="170">
        <f t="shared" si="124"/>
        <v>0</v>
      </c>
      <c r="AF106" s="173">
        <f t="shared" si="124"/>
        <v>0</v>
      </c>
      <c r="AG106" s="56"/>
      <c r="AH106" s="174">
        <f t="shared" si="125"/>
        <v>0</v>
      </c>
      <c r="AI106" s="170">
        <f t="shared" si="126"/>
        <v>0</v>
      </c>
      <c r="AJ106" s="170">
        <f t="shared" si="126"/>
        <v>0</v>
      </c>
      <c r="AK106" s="170">
        <f t="shared" si="126"/>
        <v>0</v>
      </c>
      <c r="AL106" s="170">
        <f t="shared" si="126"/>
        <v>0</v>
      </c>
      <c r="AM106" s="173">
        <f t="shared" si="126"/>
        <v>0</v>
      </c>
      <c r="AN106" s="56"/>
      <c r="AO106" s="61"/>
      <c r="AP106" s="62"/>
      <c r="AQ106" s="62"/>
      <c r="AR106" s="62"/>
      <c r="AS106" s="62"/>
      <c r="AT106" s="63"/>
      <c r="AU106" s="30"/>
    </row>
    <row r="107" spans="1:47" s="31" customFormat="1" ht="21.75" customHeight="1">
      <c r="A107" s="176">
        <v>11</v>
      </c>
      <c r="B107" s="104">
        <v>215</v>
      </c>
      <c r="C107" s="105">
        <v>0.2</v>
      </c>
      <c r="D107" s="159" t="s">
        <v>98</v>
      </c>
      <c r="E107" s="56"/>
      <c r="F107" s="169">
        <f t="shared" si="118"/>
        <v>0</v>
      </c>
      <c r="G107" s="170">
        <f t="shared" si="119"/>
        <v>0</v>
      </c>
      <c r="H107" s="170">
        <f t="shared" si="119"/>
        <v>0</v>
      </c>
      <c r="I107" s="170">
        <f t="shared" si="119"/>
        <v>0</v>
      </c>
      <c r="J107" s="170">
        <f t="shared" si="119"/>
        <v>0</v>
      </c>
      <c r="K107" s="171">
        <f t="shared" si="119"/>
        <v>0</v>
      </c>
      <c r="L107" s="56"/>
      <c r="M107" s="172">
        <f t="shared" si="120"/>
        <v>0</v>
      </c>
      <c r="N107" s="170">
        <f t="shared" si="121"/>
        <v>0</v>
      </c>
      <c r="O107" s="170">
        <f t="shared" si="121"/>
        <v>0</v>
      </c>
      <c r="P107" s="170">
        <f t="shared" si="121"/>
        <v>0</v>
      </c>
      <c r="Q107" s="170">
        <f t="shared" si="121"/>
        <v>0</v>
      </c>
      <c r="R107" s="173">
        <f t="shared" si="121"/>
        <v>0</v>
      </c>
      <c r="S107" s="56"/>
      <c r="T107" s="174">
        <f t="shared" si="122"/>
        <v>0</v>
      </c>
      <c r="U107" s="170">
        <f t="shared" si="123"/>
        <v>0</v>
      </c>
      <c r="V107" s="170">
        <f t="shared" si="123"/>
        <v>0</v>
      </c>
      <c r="W107" s="170">
        <f t="shared" si="123"/>
        <v>0</v>
      </c>
      <c r="X107" s="170">
        <f t="shared" si="123"/>
        <v>0</v>
      </c>
      <c r="Y107" s="173">
        <f t="shared" si="123"/>
        <v>0</v>
      </c>
      <c r="Z107" s="56"/>
      <c r="AA107" s="174">
        <f t="shared" si="102"/>
        <v>0</v>
      </c>
      <c r="AB107" s="170">
        <f t="shared" si="124"/>
        <v>0</v>
      </c>
      <c r="AC107" s="170">
        <f t="shared" si="124"/>
        <v>0</v>
      </c>
      <c r="AD107" s="170">
        <f t="shared" si="124"/>
        <v>0</v>
      </c>
      <c r="AE107" s="170">
        <f t="shared" si="124"/>
        <v>0</v>
      </c>
      <c r="AF107" s="173">
        <f t="shared" si="124"/>
        <v>0</v>
      </c>
      <c r="AG107" s="56"/>
      <c r="AH107" s="174">
        <f t="shared" si="125"/>
        <v>0</v>
      </c>
      <c r="AI107" s="170">
        <f t="shared" si="126"/>
        <v>0</v>
      </c>
      <c r="AJ107" s="170">
        <f t="shared" si="126"/>
        <v>0</v>
      </c>
      <c r="AK107" s="170">
        <f t="shared" si="126"/>
        <v>0</v>
      </c>
      <c r="AL107" s="170">
        <f t="shared" si="126"/>
        <v>0</v>
      </c>
      <c r="AM107" s="173">
        <f t="shared" si="126"/>
        <v>0</v>
      </c>
      <c r="AN107" s="56"/>
      <c r="AO107" s="61"/>
      <c r="AP107" s="62"/>
      <c r="AQ107" s="62"/>
      <c r="AR107" s="62"/>
      <c r="AS107" s="62"/>
      <c r="AT107" s="63"/>
      <c r="AU107" s="30"/>
    </row>
    <row r="108" spans="1:47" s="31" customFormat="1" ht="21.75" customHeight="1" thickBot="1">
      <c r="A108" s="107">
        <v>12</v>
      </c>
      <c r="B108" s="107">
        <v>219</v>
      </c>
      <c r="C108" s="108">
        <v>0.1</v>
      </c>
      <c r="D108" s="177" t="s">
        <v>99</v>
      </c>
      <c r="E108" s="110"/>
      <c r="F108" s="178">
        <f t="shared" si="118"/>
        <v>0</v>
      </c>
      <c r="G108" s="179">
        <f t="shared" si="119"/>
        <v>0</v>
      </c>
      <c r="H108" s="179">
        <f t="shared" si="119"/>
        <v>0</v>
      </c>
      <c r="I108" s="179">
        <f t="shared" si="119"/>
        <v>0</v>
      </c>
      <c r="J108" s="179">
        <f t="shared" si="119"/>
        <v>0</v>
      </c>
      <c r="K108" s="180">
        <f t="shared" si="119"/>
        <v>0</v>
      </c>
      <c r="L108" s="110"/>
      <c r="M108" s="181">
        <f t="shared" si="120"/>
        <v>0</v>
      </c>
      <c r="N108" s="179">
        <f t="shared" si="121"/>
        <v>0</v>
      </c>
      <c r="O108" s="179">
        <f t="shared" si="121"/>
        <v>0</v>
      </c>
      <c r="P108" s="179">
        <f t="shared" si="121"/>
        <v>0</v>
      </c>
      <c r="Q108" s="179">
        <f t="shared" si="121"/>
        <v>0</v>
      </c>
      <c r="R108" s="182">
        <f t="shared" si="121"/>
        <v>0</v>
      </c>
      <c r="S108" s="110"/>
      <c r="T108" s="183">
        <f t="shared" si="122"/>
        <v>0</v>
      </c>
      <c r="U108" s="179">
        <f t="shared" si="123"/>
        <v>0</v>
      </c>
      <c r="V108" s="179">
        <f t="shared" si="123"/>
        <v>0</v>
      </c>
      <c r="W108" s="179">
        <f t="shared" si="123"/>
        <v>0</v>
      </c>
      <c r="X108" s="179">
        <f t="shared" si="123"/>
        <v>0</v>
      </c>
      <c r="Y108" s="182">
        <f t="shared" si="123"/>
        <v>0</v>
      </c>
      <c r="Z108" s="110"/>
      <c r="AA108" s="183">
        <f t="shared" si="102"/>
        <v>0</v>
      </c>
      <c r="AB108" s="179">
        <f t="shared" si="124"/>
        <v>0</v>
      </c>
      <c r="AC108" s="179">
        <f t="shared" si="124"/>
        <v>0</v>
      </c>
      <c r="AD108" s="179">
        <f t="shared" si="124"/>
        <v>0</v>
      </c>
      <c r="AE108" s="179">
        <f t="shared" si="124"/>
        <v>0</v>
      </c>
      <c r="AF108" s="182">
        <f t="shared" si="124"/>
        <v>0</v>
      </c>
      <c r="AG108" s="110"/>
      <c r="AH108" s="183">
        <f t="shared" si="125"/>
        <v>0</v>
      </c>
      <c r="AI108" s="179">
        <f t="shared" si="126"/>
        <v>0</v>
      </c>
      <c r="AJ108" s="179">
        <f t="shared" si="126"/>
        <v>0</v>
      </c>
      <c r="AK108" s="179">
        <f t="shared" si="126"/>
        <v>0</v>
      </c>
      <c r="AL108" s="179">
        <f t="shared" si="126"/>
        <v>0</v>
      </c>
      <c r="AM108" s="182">
        <f t="shared" si="126"/>
        <v>0</v>
      </c>
      <c r="AN108" s="110"/>
      <c r="AO108" s="111"/>
      <c r="AP108" s="112"/>
      <c r="AQ108" s="112"/>
      <c r="AR108" s="112"/>
      <c r="AS108" s="112"/>
      <c r="AT108" s="113"/>
      <c r="AU108" s="30"/>
    </row>
    <row r="109" spans="1:47" s="31" customFormat="1" ht="44.25" customHeight="1" thickBot="1">
      <c r="A109" s="27" t="s">
        <v>103</v>
      </c>
      <c r="B109" s="27"/>
      <c r="C109" s="27"/>
      <c r="D109" s="184" t="s">
        <v>104</v>
      </c>
      <c r="E109" s="185"/>
      <c r="F109" s="186"/>
      <c r="G109" s="186"/>
      <c r="H109" s="186"/>
      <c r="I109" s="186"/>
      <c r="J109" s="186"/>
      <c r="K109" s="186"/>
      <c r="L109" s="185"/>
      <c r="M109" s="186"/>
      <c r="N109" s="186"/>
      <c r="O109" s="186"/>
      <c r="P109" s="186"/>
      <c r="Q109" s="186"/>
      <c r="R109" s="187"/>
      <c r="S109" s="185"/>
      <c r="T109" s="186"/>
      <c r="U109" s="186"/>
      <c r="V109" s="186"/>
      <c r="W109" s="186"/>
      <c r="X109" s="186"/>
      <c r="Y109" s="187"/>
      <c r="Z109" s="185"/>
      <c r="AA109" s="186"/>
      <c r="AB109" s="186"/>
      <c r="AC109" s="186"/>
      <c r="AD109" s="186"/>
      <c r="AE109" s="186"/>
      <c r="AF109" s="187"/>
      <c r="AG109" s="185"/>
      <c r="AH109" s="186"/>
      <c r="AI109" s="186"/>
      <c r="AJ109" s="186"/>
      <c r="AK109" s="186"/>
      <c r="AL109" s="186"/>
      <c r="AM109" s="187"/>
      <c r="AN109" s="185"/>
      <c r="AO109" s="186"/>
      <c r="AP109" s="186"/>
      <c r="AQ109" s="186"/>
      <c r="AR109" s="186"/>
      <c r="AS109" s="186"/>
      <c r="AT109" s="187"/>
      <c r="AU109" s="30"/>
    </row>
    <row r="110" spans="1:47" s="31" customFormat="1" ht="21.75" customHeight="1" thickBot="1">
      <c r="A110" s="32" t="s">
        <v>105</v>
      </c>
      <c r="B110" s="33"/>
      <c r="C110" s="33"/>
      <c r="D110" s="33" t="s">
        <v>106</v>
      </c>
      <c r="E110" s="34">
        <f>SUM(E111:E131)</f>
        <v>0</v>
      </c>
      <c r="F110" s="35">
        <f>SUM(F111:F131)</f>
        <v>0</v>
      </c>
      <c r="G110" s="36">
        <f t="shared" ref="G110:AT110" si="127">SUM(G111:G131)</f>
        <v>1616.6847299999999</v>
      </c>
      <c r="H110" s="36">
        <f t="shared" si="127"/>
        <v>174</v>
      </c>
      <c r="I110" s="36">
        <f t="shared" si="127"/>
        <v>127</v>
      </c>
      <c r="J110" s="36">
        <f t="shared" si="127"/>
        <v>44</v>
      </c>
      <c r="K110" s="37">
        <f t="shared" si="127"/>
        <v>7</v>
      </c>
      <c r="L110" s="34">
        <f t="shared" si="127"/>
        <v>0</v>
      </c>
      <c r="M110" s="35">
        <f t="shared" si="127"/>
        <v>0</v>
      </c>
      <c r="N110" s="36">
        <f t="shared" si="127"/>
        <v>10659.568538521902</v>
      </c>
      <c r="O110" s="36">
        <f t="shared" si="127"/>
        <v>0</v>
      </c>
      <c r="P110" s="36">
        <f t="shared" si="127"/>
        <v>0</v>
      </c>
      <c r="Q110" s="36">
        <f t="shared" si="127"/>
        <v>0</v>
      </c>
      <c r="R110" s="38">
        <f t="shared" si="127"/>
        <v>0</v>
      </c>
      <c r="S110" s="34">
        <f t="shared" si="127"/>
        <v>0</v>
      </c>
      <c r="T110" s="35">
        <f t="shared" si="127"/>
        <v>0</v>
      </c>
      <c r="U110" s="36">
        <f t="shared" si="127"/>
        <v>12988.524501478096</v>
      </c>
      <c r="V110" s="36">
        <f t="shared" si="127"/>
        <v>0</v>
      </c>
      <c r="W110" s="36">
        <f t="shared" si="127"/>
        <v>0</v>
      </c>
      <c r="X110" s="36">
        <f t="shared" si="127"/>
        <v>169</v>
      </c>
      <c r="Y110" s="38">
        <f t="shared" si="127"/>
        <v>0</v>
      </c>
      <c r="Z110" s="34">
        <f t="shared" si="127"/>
        <v>0</v>
      </c>
      <c r="AA110" s="35">
        <f t="shared" si="127"/>
        <v>0</v>
      </c>
      <c r="AB110" s="36">
        <f t="shared" si="127"/>
        <v>0</v>
      </c>
      <c r="AC110" s="36">
        <f t="shared" si="127"/>
        <v>0</v>
      </c>
      <c r="AD110" s="36">
        <f t="shared" si="127"/>
        <v>0</v>
      </c>
      <c r="AE110" s="36">
        <f t="shared" si="127"/>
        <v>0</v>
      </c>
      <c r="AF110" s="38">
        <f t="shared" si="127"/>
        <v>0</v>
      </c>
      <c r="AG110" s="34">
        <f t="shared" si="127"/>
        <v>0</v>
      </c>
      <c r="AH110" s="35">
        <f t="shared" si="127"/>
        <v>0</v>
      </c>
      <c r="AI110" s="36">
        <f t="shared" si="127"/>
        <v>0</v>
      </c>
      <c r="AJ110" s="36">
        <f t="shared" si="127"/>
        <v>0</v>
      </c>
      <c r="AK110" s="36">
        <f t="shared" si="127"/>
        <v>0</v>
      </c>
      <c r="AL110" s="36">
        <f t="shared" si="127"/>
        <v>0</v>
      </c>
      <c r="AM110" s="38">
        <f t="shared" si="127"/>
        <v>0</v>
      </c>
      <c r="AN110" s="34">
        <f t="shared" si="127"/>
        <v>0</v>
      </c>
      <c r="AO110" s="35">
        <f t="shared" si="127"/>
        <v>0</v>
      </c>
      <c r="AP110" s="36">
        <f t="shared" si="127"/>
        <v>0</v>
      </c>
      <c r="AQ110" s="36">
        <f t="shared" si="127"/>
        <v>0</v>
      </c>
      <c r="AR110" s="36">
        <f t="shared" si="127"/>
        <v>0</v>
      </c>
      <c r="AS110" s="36">
        <f t="shared" si="127"/>
        <v>0</v>
      </c>
      <c r="AT110" s="38">
        <f t="shared" si="127"/>
        <v>0</v>
      </c>
      <c r="AU110" s="30"/>
    </row>
    <row r="111" spans="1:47" s="31" customFormat="1" ht="21.75" customHeight="1">
      <c r="A111" s="188">
        <v>1</v>
      </c>
      <c r="B111" s="189" t="s">
        <v>107</v>
      </c>
      <c r="C111" s="190">
        <v>0</v>
      </c>
      <c r="D111" s="191" t="s">
        <v>53</v>
      </c>
      <c r="E111" s="192"/>
      <c r="F111" s="57"/>
      <c r="G111" s="58"/>
      <c r="H111" s="58"/>
      <c r="I111" s="58"/>
      <c r="J111" s="58"/>
      <c r="K111" s="59"/>
      <c r="L111" s="192"/>
      <c r="M111" s="57"/>
      <c r="N111" s="58"/>
      <c r="O111" s="58"/>
      <c r="P111" s="58"/>
      <c r="Q111" s="58"/>
      <c r="R111" s="59"/>
      <c r="S111" s="192"/>
      <c r="T111" s="57"/>
      <c r="U111" s="258"/>
      <c r="V111" s="58"/>
      <c r="W111" s="58"/>
      <c r="X111" s="58"/>
      <c r="Y111" s="60"/>
      <c r="Z111" s="192"/>
      <c r="AA111" s="57"/>
      <c r="AB111" s="58"/>
      <c r="AC111" s="58"/>
      <c r="AD111" s="58"/>
      <c r="AE111" s="58"/>
      <c r="AF111" s="60"/>
      <c r="AG111" s="192"/>
      <c r="AH111" s="57"/>
      <c r="AI111" s="58"/>
      <c r="AJ111" s="58"/>
      <c r="AK111" s="58"/>
      <c r="AL111" s="58"/>
      <c r="AM111" s="60"/>
      <c r="AN111" s="193"/>
      <c r="AO111" s="194"/>
      <c r="AP111" s="195"/>
      <c r="AQ111" s="195"/>
      <c r="AR111" s="195"/>
      <c r="AS111" s="195"/>
      <c r="AT111" s="196"/>
      <c r="AU111" s="30"/>
    </row>
    <row r="112" spans="1:47" s="31" customFormat="1" ht="21.75" customHeight="1">
      <c r="A112" s="188">
        <v>2</v>
      </c>
      <c r="B112" s="197" t="s">
        <v>108</v>
      </c>
      <c r="C112" s="190">
        <v>0.03</v>
      </c>
      <c r="D112" s="198" t="s">
        <v>56</v>
      </c>
      <c r="E112" s="192"/>
      <c r="F112" s="57"/>
      <c r="G112" s="58">
        <v>8</v>
      </c>
      <c r="H112" s="58">
        <v>2</v>
      </c>
      <c r="I112" s="58">
        <v>4</v>
      </c>
      <c r="J112" s="58"/>
      <c r="K112" s="59">
        <v>1</v>
      </c>
      <c r="L112" s="192"/>
      <c r="M112" s="57"/>
      <c r="N112" s="58"/>
      <c r="O112" s="58"/>
      <c r="P112" s="58"/>
      <c r="Q112" s="58"/>
      <c r="R112" s="59"/>
      <c r="S112" s="192"/>
      <c r="T112" s="57"/>
      <c r="U112" s="258">
        <f>'Ст-ти от тръжни документи'!M26</f>
        <v>9804.8346283742467</v>
      </c>
      <c r="V112" s="58"/>
      <c r="W112" s="58"/>
      <c r="X112" s="58"/>
      <c r="Y112" s="60"/>
      <c r="Z112" s="192"/>
      <c r="AA112" s="57"/>
      <c r="AB112" s="58"/>
      <c r="AC112" s="58"/>
      <c r="AD112" s="58"/>
      <c r="AE112" s="58"/>
      <c r="AF112" s="60"/>
      <c r="AG112" s="192"/>
      <c r="AH112" s="57"/>
      <c r="AI112" s="58"/>
      <c r="AJ112" s="58"/>
      <c r="AK112" s="58"/>
      <c r="AL112" s="58"/>
      <c r="AM112" s="60"/>
      <c r="AN112" s="192"/>
      <c r="AO112" s="199"/>
      <c r="AP112" s="200"/>
      <c r="AQ112" s="200"/>
      <c r="AR112" s="200"/>
      <c r="AS112" s="200"/>
      <c r="AT112" s="201"/>
      <c r="AU112" s="30"/>
    </row>
    <row r="113" spans="1:47" s="31" customFormat="1" ht="21.75" customHeight="1">
      <c r="A113" s="188">
        <v>3</v>
      </c>
      <c r="B113" s="197">
        <v>911301</v>
      </c>
      <c r="C113" s="202">
        <v>0.1</v>
      </c>
      <c r="D113" s="198" t="s">
        <v>58</v>
      </c>
      <c r="E113" s="192"/>
      <c r="F113" s="57"/>
      <c r="G113" s="58">
        <v>104</v>
      </c>
      <c r="H113" s="58">
        <v>84</v>
      </c>
      <c r="I113" s="58">
        <v>118</v>
      </c>
      <c r="J113" s="58">
        <v>29</v>
      </c>
      <c r="K113" s="59"/>
      <c r="L113" s="192"/>
      <c r="M113" s="57"/>
      <c r="N113" s="58"/>
      <c r="O113" s="58"/>
      <c r="P113" s="58"/>
      <c r="Q113" s="58"/>
      <c r="R113" s="59"/>
      <c r="S113" s="192"/>
      <c r="T113" s="57"/>
      <c r="U113" s="258"/>
      <c r="V113" s="58"/>
      <c r="W113" s="58"/>
      <c r="X113" s="58">
        <v>18</v>
      </c>
      <c r="Y113" s="60"/>
      <c r="Z113" s="192"/>
      <c r="AA113" s="57"/>
      <c r="AB113" s="58"/>
      <c r="AC113" s="58"/>
      <c r="AD113" s="58"/>
      <c r="AE113" s="58"/>
      <c r="AF113" s="60"/>
      <c r="AG113" s="192"/>
      <c r="AH113" s="57"/>
      <c r="AI113" s="58"/>
      <c r="AJ113" s="58"/>
      <c r="AK113" s="58"/>
      <c r="AL113" s="58"/>
      <c r="AM113" s="60"/>
      <c r="AN113" s="192"/>
      <c r="AO113" s="199"/>
      <c r="AP113" s="200"/>
      <c r="AQ113" s="200"/>
      <c r="AR113" s="200"/>
      <c r="AS113" s="200"/>
      <c r="AT113" s="201"/>
      <c r="AU113" s="30"/>
    </row>
    <row r="114" spans="1:47" s="31" customFormat="1" ht="21.75" customHeight="1">
      <c r="A114" s="188">
        <v>4</v>
      </c>
      <c r="B114" s="197">
        <v>911302</v>
      </c>
      <c r="C114" s="202">
        <v>0.1</v>
      </c>
      <c r="D114" s="198" t="s">
        <v>59</v>
      </c>
      <c r="E114" s="192"/>
      <c r="F114" s="57"/>
      <c r="G114" s="58">
        <v>12</v>
      </c>
      <c r="H114" s="58">
        <v>29</v>
      </c>
      <c r="I114" s="58"/>
      <c r="J114" s="58">
        <v>9</v>
      </c>
      <c r="K114" s="59">
        <v>4</v>
      </c>
      <c r="L114" s="192"/>
      <c r="M114" s="57"/>
      <c r="N114" s="58"/>
      <c r="O114" s="58"/>
      <c r="P114" s="58"/>
      <c r="Q114" s="58"/>
      <c r="R114" s="59"/>
      <c r="S114" s="192"/>
      <c r="T114" s="57"/>
      <c r="U114" s="258"/>
      <c r="V114" s="58"/>
      <c r="W114" s="58"/>
      <c r="X114" s="58"/>
      <c r="Y114" s="60"/>
      <c r="Z114" s="192"/>
      <c r="AA114" s="57"/>
      <c r="AB114" s="58"/>
      <c r="AC114" s="58"/>
      <c r="AD114" s="58"/>
      <c r="AE114" s="58"/>
      <c r="AF114" s="60"/>
      <c r="AG114" s="192"/>
      <c r="AH114" s="57"/>
      <c r="AI114" s="58"/>
      <c r="AJ114" s="58"/>
      <c r="AK114" s="58"/>
      <c r="AL114" s="58"/>
      <c r="AM114" s="60"/>
      <c r="AN114" s="192"/>
      <c r="AO114" s="199"/>
      <c r="AP114" s="200"/>
      <c r="AQ114" s="200"/>
      <c r="AR114" s="200"/>
      <c r="AS114" s="200"/>
      <c r="AT114" s="201"/>
      <c r="AU114" s="30"/>
    </row>
    <row r="115" spans="1:47" s="31" customFormat="1" ht="21.75" customHeight="1">
      <c r="A115" s="188">
        <v>5</v>
      </c>
      <c r="B115" s="197" t="s">
        <v>109</v>
      </c>
      <c r="C115" s="202">
        <v>0.1</v>
      </c>
      <c r="D115" s="203" t="s">
        <v>61</v>
      </c>
      <c r="E115" s="192"/>
      <c r="F115" s="57"/>
      <c r="G115" s="58"/>
      <c r="H115" s="58"/>
      <c r="I115" s="58"/>
      <c r="J115" s="58"/>
      <c r="K115" s="59"/>
      <c r="L115" s="192"/>
      <c r="M115" s="57"/>
      <c r="N115" s="58"/>
      <c r="O115" s="58"/>
      <c r="P115" s="58"/>
      <c r="Q115" s="58"/>
      <c r="R115" s="59"/>
      <c r="S115" s="192"/>
      <c r="T115" s="57"/>
      <c r="U115" s="258"/>
      <c r="V115" s="58"/>
      <c r="W115" s="58"/>
      <c r="X115" s="58"/>
      <c r="Y115" s="60"/>
      <c r="Z115" s="192"/>
      <c r="AA115" s="57"/>
      <c r="AB115" s="58"/>
      <c r="AC115" s="58"/>
      <c r="AD115" s="58"/>
      <c r="AE115" s="58"/>
      <c r="AF115" s="60"/>
      <c r="AG115" s="192"/>
      <c r="AH115" s="57"/>
      <c r="AI115" s="58"/>
      <c r="AJ115" s="58"/>
      <c r="AK115" s="58"/>
      <c r="AL115" s="58"/>
      <c r="AM115" s="60"/>
      <c r="AN115" s="192"/>
      <c r="AO115" s="199"/>
      <c r="AP115" s="200"/>
      <c r="AQ115" s="200"/>
      <c r="AR115" s="200"/>
      <c r="AS115" s="200"/>
      <c r="AT115" s="201"/>
      <c r="AU115" s="30"/>
    </row>
    <row r="116" spans="1:47" s="31" customFormat="1" ht="21.75" customHeight="1">
      <c r="A116" s="188">
        <v>6</v>
      </c>
      <c r="B116" s="197" t="s">
        <v>110</v>
      </c>
      <c r="C116" s="202">
        <v>0.1</v>
      </c>
      <c r="D116" s="203" t="s">
        <v>111</v>
      </c>
      <c r="E116" s="192"/>
      <c r="F116" s="57"/>
      <c r="G116" s="58"/>
      <c r="H116" s="58">
        <v>12</v>
      </c>
      <c r="I116" s="58"/>
      <c r="J116" s="58"/>
      <c r="K116" s="59"/>
      <c r="L116" s="192"/>
      <c r="M116" s="57"/>
      <c r="N116" s="58"/>
      <c r="O116" s="58"/>
      <c r="P116" s="58"/>
      <c r="Q116" s="58"/>
      <c r="R116" s="59"/>
      <c r="S116" s="192"/>
      <c r="T116" s="57"/>
      <c r="U116" s="258"/>
      <c r="V116" s="58"/>
      <c r="W116" s="58"/>
      <c r="X116" s="58">
        <v>13</v>
      </c>
      <c r="Y116" s="60"/>
      <c r="Z116" s="192"/>
      <c r="AA116" s="57"/>
      <c r="AB116" s="58"/>
      <c r="AC116" s="58"/>
      <c r="AD116" s="58"/>
      <c r="AE116" s="58"/>
      <c r="AF116" s="60"/>
      <c r="AG116" s="192"/>
      <c r="AH116" s="57"/>
      <c r="AI116" s="58"/>
      <c r="AJ116" s="58"/>
      <c r="AK116" s="58"/>
      <c r="AL116" s="58"/>
      <c r="AM116" s="60"/>
      <c r="AN116" s="192"/>
      <c r="AO116" s="199"/>
      <c r="AP116" s="200"/>
      <c r="AQ116" s="200"/>
      <c r="AR116" s="200"/>
      <c r="AS116" s="200"/>
      <c r="AT116" s="201"/>
      <c r="AU116" s="30"/>
    </row>
    <row r="117" spans="1:47" s="31" customFormat="1" ht="21.75" customHeight="1">
      <c r="A117" s="188">
        <v>7</v>
      </c>
      <c r="B117" s="197" t="s">
        <v>112</v>
      </c>
      <c r="C117" s="202">
        <v>0.1</v>
      </c>
      <c r="D117" s="203" t="s">
        <v>66</v>
      </c>
      <c r="E117" s="192"/>
      <c r="F117" s="57"/>
      <c r="G117" s="58">
        <v>2</v>
      </c>
      <c r="H117" s="58"/>
      <c r="I117" s="58"/>
      <c r="J117" s="58">
        <v>6</v>
      </c>
      <c r="K117" s="59">
        <v>2</v>
      </c>
      <c r="L117" s="192"/>
      <c r="M117" s="57"/>
      <c r="N117" s="58"/>
      <c r="O117" s="58"/>
      <c r="P117" s="58"/>
      <c r="Q117" s="58"/>
      <c r="R117" s="59"/>
      <c r="S117" s="192"/>
      <c r="T117" s="57"/>
      <c r="U117" s="258"/>
      <c r="V117" s="58"/>
      <c r="W117" s="58"/>
      <c r="X117" s="58"/>
      <c r="Y117" s="60"/>
      <c r="Z117" s="192"/>
      <c r="AA117" s="57"/>
      <c r="AB117" s="58"/>
      <c r="AC117" s="58"/>
      <c r="AD117" s="58"/>
      <c r="AE117" s="58"/>
      <c r="AF117" s="60"/>
      <c r="AG117" s="192"/>
      <c r="AH117" s="57"/>
      <c r="AI117" s="58"/>
      <c r="AJ117" s="58"/>
      <c r="AK117" s="58"/>
      <c r="AL117" s="58"/>
      <c r="AM117" s="60"/>
      <c r="AN117" s="192"/>
      <c r="AO117" s="199"/>
      <c r="AP117" s="200"/>
      <c r="AQ117" s="200"/>
      <c r="AR117" s="200"/>
      <c r="AS117" s="200"/>
      <c r="AT117" s="201"/>
      <c r="AU117" s="30"/>
    </row>
    <row r="118" spans="1:47" s="31" customFormat="1" ht="21.75" customHeight="1">
      <c r="A118" s="188">
        <v>8</v>
      </c>
      <c r="B118" s="197" t="s">
        <v>113</v>
      </c>
      <c r="C118" s="202">
        <v>0.1</v>
      </c>
      <c r="D118" s="203" t="s">
        <v>67</v>
      </c>
      <c r="E118" s="192"/>
      <c r="F118" s="57"/>
      <c r="G118" s="58"/>
      <c r="H118" s="58"/>
      <c r="I118" s="58"/>
      <c r="J118" s="58"/>
      <c r="K118" s="59"/>
      <c r="L118" s="192"/>
      <c r="M118" s="57"/>
      <c r="N118" s="58"/>
      <c r="O118" s="58"/>
      <c r="P118" s="58"/>
      <c r="Q118" s="58"/>
      <c r="R118" s="59"/>
      <c r="S118" s="192"/>
      <c r="T118" s="57"/>
      <c r="U118" s="258"/>
      <c r="V118" s="58"/>
      <c r="W118" s="58"/>
      <c r="X118" s="58">
        <v>8</v>
      </c>
      <c r="Y118" s="60"/>
      <c r="Z118" s="192"/>
      <c r="AA118" s="57"/>
      <c r="AB118" s="58"/>
      <c r="AC118" s="58"/>
      <c r="AD118" s="58"/>
      <c r="AE118" s="58"/>
      <c r="AF118" s="60"/>
      <c r="AG118" s="192"/>
      <c r="AH118" s="57"/>
      <c r="AI118" s="58"/>
      <c r="AJ118" s="58"/>
      <c r="AK118" s="58"/>
      <c r="AL118" s="58"/>
      <c r="AM118" s="60"/>
      <c r="AN118" s="192"/>
      <c r="AO118" s="199"/>
      <c r="AP118" s="200"/>
      <c r="AQ118" s="200"/>
      <c r="AR118" s="200"/>
      <c r="AS118" s="200"/>
      <c r="AT118" s="201"/>
      <c r="AU118" s="30"/>
    </row>
    <row r="119" spans="1:47" s="31" customFormat="1" ht="21.75" customHeight="1">
      <c r="A119" s="204">
        <v>9</v>
      </c>
      <c r="B119" s="197">
        <v>911306</v>
      </c>
      <c r="C119" s="202">
        <v>0.1</v>
      </c>
      <c r="D119" s="198" t="s">
        <v>114</v>
      </c>
      <c r="E119" s="192"/>
      <c r="F119" s="57"/>
      <c r="G119" s="58"/>
      <c r="H119" s="58"/>
      <c r="I119" s="58"/>
      <c r="J119" s="58"/>
      <c r="K119" s="59"/>
      <c r="L119" s="192"/>
      <c r="M119" s="57"/>
      <c r="N119" s="58"/>
      <c r="O119" s="58"/>
      <c r="P119" s="58"/>
      <c r="Q119" s="58"/>
      <c r="R119" s="59"/>
      <c r="S119" s="192"/>
      <c r="T119" s="57"/>
      <c r="U119" s="258"/>
      <c r="V119" s="58"/>
      <c r="W119" s="58"/>
      <c r="X119" s="58">
        <v>103</v>
      </c>
      <c r="Y119" s="60"/>
      <c r="Z119" s="192"/>
      <c r="AA119" s="57"/>
      <c r="AB119" s="58"/>
      <c r="AC119" s="58"/>
      <c r="AD119" s="58"/>
      <c r="AE119" s="58"/>
      <c r="AF119" s="60"/>
      <c r="AG119" s="192"/>
      <c r="AH119" s="57"/>
      <c r="AI119" s="58"/>
      <c r="AJ119" s="58"/>
      <c r="AK119" s="58"/>
      <c r="AL119" s="58"/>
      <c r="AM119" s="60"/>
      <c r="AN119" s="192"/>
      <c r="AO119" s="199"/>
      <c r="AP119" s="200"/>
      <c r="AQ119" s="200"/>
      <c r="AR119" s="200"/>
      <c r="AS119" s="200"/>
      <c r="AT119" s="201"/>
      <c r="AU119" s="30"/>
    </row>
    <row r="120" spans="1:47" s="31" customFormat="1" ht="21.75" customHeight="1">
      <c r="A120" s="204">
        <v>10</v>
      </c>
      <c r="B120" s="197">
        <v>91140101</v>
      </c>
      <c r="C120" s="205">
        <v>0.1</v>
      </c>
      <c r="D120" s="191" t="s">
        <v>115</v>
      </c>
      <c r="E120" s="192"/>
      <c r="F120" s="57"/>
      <c r="G120" s="58"/>
      <c r="H120" s="58">
        <v>6</v>
      </c>
      <c r="I120" s="58"/>
      <c r="J120" s="58"/>
      <c r="K120" s="59"/>
      <c r="L120" s="192"/>
      <c r="M120" s="57"/>
      <c r="N120" s="58"/>
      <c r="O120" s="58"/>
      <c r="P120" s="58"/>
      <c r="Q120" s="58"/>
      <c r="R120" s="59"/>
      <c r="S120" s="192"/>
      <c r="T120" s="57"/>
      <c r="U120" s="258"/>
      <c r="V120" s="58"/>
      <c r="W120" s="58"/>
      <c r="X120" s="58">
        <v>27</v>
      </c>
      <c r="Y120" s="60"/>
      <c r="Z120" s="192"/>
      <c r="AA120" s="57"/>
      <c r="AB120" s="58"/>
      <c r="AC120" s="58"/>
      <c r="AD120" s="58"/>
      <c r="AE120" s="58"/>
      <c r="AF120" s="60"/>
      <c r="AG120" s="192"/>
      <c r="AH120" s="57"/>
      <c r="AI120" s="58"/>
      <c r="AJ120" s="58"/>
      <c r="AK120" s="58"/>
      <c r="AL120" s="58"/>
      <c r="AM120" s="60"/>
      <c r="AN120" s="192"/>
      <c r="AO120" s="199"/>
      <c r="AP120" s="200"/>
      <c r="AQ120" s="200"/>
      <c r="AR120" s="200"/>
      <c r="AS120" s="200"/>
      <c r="AT120" s="201"/>
      <c r="AU120" s="30"/>
    </row>
    <row r="121" spans="1:47" s="31" customFormat="1" ht="21.75" customHeight="1">
      <c r="A121" s="204">
        <v>11</v>
      </c>
      <c r="B121" s="197">
        <v>91140102</v>
      </c>
      <c r="C121" s="205">
        <v>0.04</v>
      </c>
      <c r="D121" s="191" t="s">
        <v>72</v>
      </c>
      <c r="E121" s="192"/>
      <c r="F121" s="57"/>
      <c r="G121" s="58"/>
      <c r="H121" s="58"/>
      <c r="I121" s="58">
        <v>1</v>
      </c>
      <c r="J121" s="58"/>
      <c r="K121" s="59"/>
      <c r="L121" s="192"/>
      <c r="M121" s="57"/>
      <c r="N121" s="58"/>
      <c r="O121" s="58"/>
      <c r="P121" s="58"/>
      <c r="Q121" s="58"/>
      <c r="R121" s="59"/>
      <c r="S121" s="192"/>
      <c r="T121" s="57"/>
      <c r="U121" s="258"/>
      <c r="V121" s="58"/>
      <c r="W121" s="58"/>
      <c r="X121" s="58"/>
      <c r="Y121" s="60"/>
      <c r="Z121" s="192"/>
      <c r="AA121" s="57"/>
      <c r="AB121" s="58"/>
      <c r="AC121" s="58"/>
      <c r="AD121" s="58"/>
      <c r="AE121" s="58"/>
      <c r="AF121" s="60"/>
      <c r="AG121" s="192"/>
      <c r="AH121" s="57"/>
      <c r="AI121" s="58"/>
      <c r="AJ121" s="58"/>
      <c r="AK121" s="58"/>
      <c r="AL121" s="58"/>
      <c r="AM121" s="60"/>
      <c r="AN121" s="192"/>
      <c r="AO121" s="199"/>
      <c r="AP121" s="200"/>
      <c r="AQ121" s="200"/>
      <c r="AR121" s="200"/>
      <c r="AS121" s="200"/>
      <c r="AT121" s="201"/>
      <c r="AU121" s="30"/>
    </row>
    <row r="122" spans="1:47" s="31" customFormat="1" ht="21.75" customHeight="1">
      <c r="A122" s="204">
        <v>12</v>
      </c>
      <c r="B122" s="197" t="s">
        <v>116</v>
      </c>
      <c r="C122" s="202">
        <v>0.02</v>
      </c>
      <c r="D122" s="206" t="s">
        <v>74</v>
      </c>
      <c r="E122" s="192"/>
      <c r="F122" s="57"/>
      <c r="G122" s="58"/>
      <c r="H122" s="58"/>
      <c r="I122" s="58"/>
      <c r="J122" s="58"/>
      <c r="K122" s="59"/>
      <c r="L122" s="192"/>
      <c r="M122" s="57"/>
      <c r="N122" s="58"/>
      <c r="O122" s="58"/>
      <c r="P122" s="58"/>
      <c r="Q122" s="58"/>
      <c r="R122" s="59"/>
      <c r="S122" s="192"/>
      <c r="T122" s="57"/>
      <c r="U122" s="258"/>
      <c r="V122" s="58"/>
      <c r="W122" s="58"/>
      <c r="X122" s="58"/>
      <c r="Y122" s="60"/>
      <c r="Z122" s="192"/>
      <c r="AA122" s="57"/>
      <c r="AB122" s="58"/>
      <c r="AC122" s="58"/>
      <c r="AD122" s="58"/>
      <c r="AE122" s="58"/>
      <c r="AF122" s="60"/>
      <c r="AG122" s="192"/>
      <c r="AH122" s="57"/>
      <c r="AI122" s="58"/>
      <c r="AJ122" s="58"/>
      <c r="AK122" s="58"/>
      <c r="AL122" s="58"/>
      <c r="AM122" s="60"/>
      <c r="AN122" s="192"/>
      <c r="AO122" s="199"/>
      <c r="AP122" s="200"/>
      <c r="AQ122" s="200"/>
      <c r="AR122" s="200"/>
      <c r="AS122" s="200"/>
      <c r="AT122" s="201"/>
      <c r="AU122" s="30"/>
    </row>
    <row r="123" spans="1:47" s="31" customFormat="1" ht="21.75" customHeight="1">
      <c r="A123" s="204">
        <v>13</v>
      </c>
      <c r="B123" s="197" t="s">
        <v>117</v>
      </c>
      <c r="C123" s="202">
        <v>0.02</v>
      </c>
      <c r="D123" s="206" t="s">
        <v>75</v>
      </c>
      <c r="E123" s="192"/>
      <c r="F123" s="57"/>
      <c r="G123" s="58"/>
      <c r="H123" s="58"/>
      <c r="I123" s="58"/>
      <c r="J123" s="58"/>
      <c r="K123" s="59"/>
      <c r="L123" s="192"/>
      <c r="M123" s="57"/>
      <c r="N123" s="58"/>
      <c r="O123" s="58"/>
      <c r="P123" s="58"/>
      <c r="Q123" s="58"/>
      <c r="R123" s="59"/>
      <c r="S123" s="192"/>
      <c r="T123" s="57"/>
      <c r="U123" s="258"/>
      <c r="V123" s="58"/>
      <c r="W123" s="58"/>
      <c r="X123" s="58"/>
      <c r="Y123" s="60"/>
      <c r="Z123" s="192"/>
      <c r="AA123" s="57"/>
      <c r="AB123" s="58"/>
      <c r="AC123" s="58"/>
      <c r="AD123" s="58"/>
      <c r="AE123" s="58"/>
      <c r="AF123" s="60"/>
      <c r="AG123" s="192"/>
      <c r="AH123" s="57"/>
      <c r="AI123" s="58"/>
      <c r="AJ123" s="58"/>
      <c r="AK123" s="58"/>
      <c r="AL123" s="58"/>
      <c r="AM123" s="60"/>
      <c r="AN123" s="192"/>
      <c r="AO123" s="199"/>
      <c r="AP123" s="200"/>
      <c r="AQ123" s="200"/>
      <c r="AR123" s="200"/>
      <c r="AS123" s="200"/>
      <c r="AT123" s="201"/>
      <c r="AU123" s="30"/>
    </row>
    <row r="124" spans="1:47" s="31" customFormat="1" ht="21.75" customHeight="1">
      <c r="A124" s="204">
        <v>14</v>
      </c>
      <c r="B124" s="197" t="s">
        <v>118</v>
      </c>
      <c r="C124" s="202">
        <v>0.02</v>
      </c>
      <c r="D124" s="206" t="s">
        <v>76</v>
      </c>
      <c r="E124" s="192"/>
      <c r="F124" s="57"/>
      <c r="G124" s="58"/>
      <c r="H124" s="58"/>
      <c r="I124" s="58"/>
      <c r="J124" s="58"/>
      <c r="K124" s="59"/>
      <c r="L124" s="192"/>
      <c r="M124" s="57"/>
      <c r="N124" s="58"/>
      <c r="O124" s="58"/>
      <c r="P124" s="58"/>
      <c r="Q124" s="58"/>
      <c r="R124" s="59"/>
      <c r="S124" s="192"/>
      <c r="T124" s="57"/>
      <c r="U124" s="258"/>
      <c r="V124" s="58"/>
      <c r="W124" s="58"/>
      <c r="X124" s="58"/>
      <c r="Y124" s="60"/>
      <c r="Z124" s="192"/>
      <c r="AA124" s="57"/>
      <c r="AB124" s="58"/>
      <c r="AC124" s="58"/>
      <c r="AD124" s="58"/>
      <c r="AE124" s="58"/>
      <c r="AF124" s="60"/>
      <c r="AG124" s="192"/>
      <c r="AH124" s="57"/>
      <c r="AI124" s="58"/>
      <c r="AJ124" s="58"/>
      <c r="AK124" s="58"/>
      <c r="AL124" s="58"/>
      <c r="AM124" s="60"/>
      <c r="AN124" s="192"/>
      <c r="AO124" s="199"/>
      <c r="AP124" s="200"/>
      <c r="AQ124" s="200"/>
      <c r="AR124" s="200"/>
      <c r="AS124" s="200"/>
      <c r="AT124" s="201"/>
      <c r="AU124" s="30"/>
    </row>
    <row r="125" spans="1:47" s="31" customFormat="1" ht="21.75" customHeight="1">
      <c r="A125" s="204">
        <v>15</v>
      </c>
      <c r="B125" s="197" t="s">
        <v>119</v>
      </c>
      <c r="C125" s="202">
        <v>0.02</v>
      </c>
      <c r="D125" s="191" t="s">
        <v>77</v>
      </c>
      <c r="E125" s="192"/>
      <c r="F125" s="57"/>
      <c r="G125" s="58"/>
      <c r="H125" s="58"/>
      <c r="I125" s="58"/>
      <c r="J125" s="58"/>
      <c r="K125" s="59"/>
      <c r="L125" s="192"/>
      <c r="M125" s="57"/>
      <c r="N125" s="58"/>
      <c r="O125" s="58"/>
      <c r="P125" s="58"/>
      <c r="Q125" s="58"/>
      <c r="R125" s="59"/>
      <c r="S125" s="192"/>
      <c r="T125" s="57"/>
      <c r="U125" s="258"/>
      <c r="V125" s="58"/>
      <c r="W125" s="58"/>
      <c r="X125" s="58"/>
      <c r="Y125" s="60"/>
      <c r="Z125" s="192"/>
      <c r="AA125" s="57"/>
      <c r="AB125" s="58"/>
      <c r="AC125" s="58"/>
      <c r="AD125" s="58"/>
      <c r="AE125" s="58"/>
      <c r="AF125" s="60"/>
      <c r="AG125" s="192"/>
      <c r="AH125" s="57"/>
      <c r="AI125" s="58"/>
      <c r="AJ125" s="58"/>
      <c r="AK125" s="58"/>
      <c r="AL125" s="58"/>
      <c r="AM125" s="60"/>
      <c r="AN125" s="192"/>
      <c r="AO125" s="199"/>
      <c r="AP125" s="200"/>
      <c r="AQ125" s="200"/>
      <c r="AR125" s="200"/>
      <c r="AS125" s="200"/>
      <c r="AT125" s="201"/>
      <c r="AU125" s="30"/>
    </row>
    <row r="126" spans="1:47" s="31" customFormat="1" ht="21.75" customHeight="1">
      <c r="A126" s="204">
        <v>16</v>
      </c>
      <c r="B126" s="197" t="s">
        <v>120</v>
      </c>
      <c r="C126" s="202">
        <v>0.02</v>
      </c>
      <c r="D126" s="206" t="s">
        <v>78</v>
      </c>
      <c r="E126" s="192"/>
      <c r="F126" s="57"/>
      <c r="G126" s="258">
        <f>'Ст-ти от тръжни документи'!M28</f>
        <v>1489.6847299999999</v>
      </c>
      <c r="H126" s="58">
        <v>41</v>
      </c>
      <c r="I126" s="58">
        <v>4</v>
      </c>
      <c r="J126" s="58"/>
      <c r="K126" s="59"/>
      <c r="L126" s="192"/>
      <c r="M126" s="57"/>
      <c r="N126" s="58"/>
      <c r="O126" s="58"/>
      <c r="P126" s="58"/>
      <c r="Q126" s="58"/>
      <c r="R126" s="59"/>
      <c r="S126" s="192"/>
      <c r="T126" s="57"/>
      <c r="V126" s="58"/>
      <c r="W126" s="58"/>
      <c r="X126" s="58"/>
      <c r="Y126" s="60"/>
      <c r="Z126" s="192"/>
      <c r="AA126" s="57"/>
      <c r="AB126" s="58"/>
      <c r="AC126" s="58"/>
      <c r="AD126" s="58"/>
      <c r="AE126" s="58"/>
      <c r="AF126" s="60"/>
      <c r="AG126" s="192"/>
      <c r="AH126" s="57"/>
      <c r="AI126" s="58"/>
      <c r="AJ126" s="58"/>
      <c r="AK126" s="58"/>
      <c r="AL126" s="58"/>
      <c r="AM126" s="60"/>
      <c r="AN126" s="192"/>
      <c r="AO126" s="199"/>
      <c r="AP126" s="200"/>
      <c r="AQ126" s="200"/>
      <c r="AR126" s="200"/>
      <c r="AS126" s="200"/>
      <c r="AT126" s="201"/>
      <c r="AU126" s="30"/>
    </row>
    <row r="127" spans="1:47" s="31" customFormat="1" ht="21.75" customHeight="1">
      <c r="A127" s="204">
        <v>17</v>
      </c>
      <c r="B127" s="197" t="s">
        <v>121</v>
      </c>
      <c r="C127" s="202">
        <v>0.02</v>
      </c>
      <c r="D127" s="203" t="s">
        <v>79</v>
      </c>
      <c r="E127" s="192"/>
      <c r="F127" s="57"/>
      <c r="G127" s="58"/>
      <c r="H127" s="58"/>
      <c r="I127" s="58"/>
      <c r="J127" s="58"/>
      <c r="K127" s="59"/>
      <c r="L127" s="192"/>
      <c r="M127" s="57"/>
      <c r="N127" s="258">
        <f>'Ст-ти от тръжни документи'!M29</f>
        <v>10659.568538521902</v>
      </c>
      <c r="O127" s="58"/>
      <c r="P127" s="58"/>
      <c r="Q127" s="58"/>
      <c r="R127" s="59"/>
      <c r="S127" s="192"/>
      <c r="T127" s="57"/>
      <c r="V127" s="58"/>
      <c r="W127" s="58"/>
      <c r="X127" s="58"/>
      <c r="Y127" s="60"/>
      <c r="Z127" s="192"/>
      <c r="AA127" s="57"/>
      <c r="AB127" s="58"/>
      <c r="AC127" s="58"/>
      <c r="AD127" s="58"/>
      <c r="AE127" s="58"/>
      <c r="AF127" s="60"/>
      <c r="AG127" s="192"/>
      <c r="AH127" s="57"/>
      <c r="AI127" s="58"/>
      <c r="AJ127" s="58"/>
      <c r="AK127" s="58"/>
      <c r="AL127" s="58"/>
      <c r="AM127" s="60"/>
      <c r="AN127" s="192"/>
      <c r="AO127" s="199"/>
      <c r="AP127" s="200"/>
      <c r="AQ127" s="200"/>
      <c r="AR127" s="200"/>
      <c r="AS127" s="200"/>
      <c r="AT127" s="201"/>
      <c r="AU127" s="30"/>
    </row>
    <row r="128" spans="1:47" s="31" customFormat="1" ht="21.75" customHeight="1">
      <c r="A128" s="204">
        <v>18</v>
      </c>
      <c r="B128" s="197" t="s">
        <v>122</v>
      </c>
      <c r="C128" s="202">
        <v>0.04</v>
      </c>
      <c r="D128" s="203" t="s">
        <v>80</v>
      </c>
      <c r="E128" s="192"/>
      <c r="F128" s="57"/>
      <c r="G128" s="58"/>
      <c r="H128" s="58"/>
      <c r="I128" s="58"/>
      <c r="J128" s="58"/>
      <c r="K128" s="59"/>
      <c r="L128" s="192"/>
      <c r="M128" s="57"/>
      <c r="N128" s="58"/>
      <c r="O128" s="58"/>
      <c r="P128" s="58"/>
      <c r="Q128" s="58"/>
      <c r="R128" s="59"/>
      <c r="S128" s="192"/>
      <c r="T128" s="57"/>
      <c r="U128" s="258">
        <f>'Ст-ти от тръжни документи'!M30</f>
        <v>3183.6898731038482</v>
      </c>
      <c r="V128" s="58"/>
      <c r="W128" s="58"/>
      <c r="X128" s="58"/>
      <c r="Y128" s="60"/>
      <c r="Z128" s="192"/>
      <c r="AA128" s="57"/>
      <c r="AB128" s="58"/>
      <c r="AC128" s="58"/>
      <c r="AD128" s="58"/>
      <c r="AE128" s="58"/>
      <c r="AF128" s="60"/>
      <c r="AG128" s="192"/>
      <c r="AH128" s="57"/>
      <c r="AI128" s="58"/>
      <c r="AJ128" s="58"/>
      <c r="AK128" s="58"/>
      <c r="AL128" s="58"/>
      <c r="AM128" s="60"/>
      <c r="AN128" s="192"/>
      <c r="AO128" s="199"/>
      <c r="AP128" s="200"/>
      <c r="AQ128" s="200"/>
      <c r="AR128" s="200"/>
      <c r="AS128" s="200"/>
      <c r="AT128" s="201"/>
      <c r="AU128" s="30"/>
    </row>
    <row r="129" spans="1:47" s="31" customFormat="1" ht="21.75" customHeight="1">
      <c r="A129" s="204">
        <v>19</v>
      </c>
      <c r="B129" s="197" t="s">
        <v>123</v>
      </c>
      <c r="C129" s="202">
        <v>0.04</v>
      </c>
      <c r="D129" s="203" t="s">
        <v>81</v>
      </c>
      <c r="E129" s="192"/>
      <c r="F129" s="57"/>
      <c r="G129" s="58">
        <v>1</v>
      </c>
      <c r="H129" s="58"/>
      <c r="I129" s="58"/>
      <c r="J129" s="58"/>
      <c r="K129" s="59"/>
      <c r="L129" s="192"/>
      <c r="M129" s="57"/>
      <c r="N129" s="58"/>
      <c r="O129" s="58"/>
      <c r="P129" s="58"/>
      <c r="Q129" s="58"/>
      <c r="R129" s="59"/>
      <c r="S129" s="192"/>
      <c r="T129" s="57"/>
      <c r="U129" s="258"/>
      <c r="V129" s="58"/>
      <c r="W129" s="58"/>
      <c r="X129" s="58"/>
      <c r="Y129" s="60"/>
      <c r="Z129" s="192"/>
      <c r="AA129" s="57"/>
      <c r="AB129" s="58"/>
      <c r="AC129" s="58"/>
      <c r="AD129" s="58"/>
      <c r="AE129" s="58"/>
      <c r="AF129" s="60"/>
      <c r="AG129" s="192"/>
      <c r="AH129" s="57"/>
      <c r="AI129" s="58"/>
      <c r="AJ129" s="58"/>
      <c r="AK129" s="58"/>
      <c r="AL129" s="58"/>
      <c r="AM129" s="60"/>
      <c r="AN129" s="192"/>
      <c r="AO129" s="199"/>
      <c r="AP129" s="200"/>
      <c r="AQ129" s="200"/>
      <c r="AR129" s="200"/>
      <c r="AS129" s="200"/>
      <c r="AT129" s="201"/>
      <c r="AU129" s="30"/>
    </row>
    <row r="130" spans="1:47" s="31" customFormat="1" ht="21.75" customHeight="1">
      <c r="A130" s="204">
        <v>20</v>
      </c>
      <c r="B130" s="197" t="s">
        <v>124</v>
      </c>
      <c r="C130" s="202">
        <v>0.04</v>
      </c>
      <c r="D130" s="198" t="s">
        <v>125</v>
      </c>
      <c r="E130" s="192"/>
      <c r="F130" s="57"/>
      <c r="G130" s="58"/>
      <c r="H130" s="58"/>
      <c r="I130" s="58"/>
      <c r="J130" s="58"/>
      <c r="K130" s="59"/>
      <c r="L130" s="192"/>
      <c r="M130" s="57"/>
      <c r="N130" s="58"/>
      <c r="O130" s="58"/>
      <c r="P130" s="58"/>
      <c r="Q130" s="58"/>
      <c r="R130" s="59"/>
      <c r="S130" s="192"/>
      <c r="T130" s="57"/>
      <c r="U130" s="258"/>
      <c r="V130" s="58"/>
      <c r="W130" s="58"/>
      <c r="X130" s="58"/>
      <c r="Y130" s="60"/>
      <c r="Z130" s="192"/>
      <c r="AA130" s="57"/>
      <c r="AB130" s="58"/>
      <c r="AC130" s="58"/>
      <c r="AD130" s="58"/>
      <c r="AE130" s="58"/>
      <c r="AF130" s="60"/>
      <c r="AG130" s="192"/>
      <c r="AH130" s="57"/>
      <c r="AI130" s="58"/>
      <c r="AJ130" s="58"/>
      <c r="AK130" s="58"/>
      <c r="AL130" s="58"/>
      <c r="AM130" s="60"/>
      <c r="AN130" s="192"/>
      <c r="AO130" s="199"/>
      <c r="AP130" s="200"/>
      <c r="AQ130" s="200"/>
      <c r="AR130" s="200"/>
      <c r="AS130" s="200"/>
      <c r="AT130" s="201"/>
      <c r="AU130" s="30"/>
    </row>
    <row r="131" spans="1:47" s="31" customFormat="1" ht="21.75" customHeight="1" thickBot="1">
      <c r="A131" s="204">
        <v>21</v>
      </c>
      <c r="B131" s="197" t="s">
        <v>126</v>
      </c>
      <c r="C131" s="105">
        <v>0.2</v>
      </c>
      <c r="D131" s="203" t="s">
        <v>98</v>
      </c>
      <c r="E131" s="192"/>
      <c r="F131" s="57"/>
      <c r="G131" s="58"/>
      <c r="H131" s="58"/>
      <c r="I131" s="58"/>
      <c r="J131" s="58"/>
      <c r="K131" s="59"/>
      <c r="L131" s="192"/>
      <c r="M131" s="57"/>
      <c r="N131" s="58"/>
      <c r="O131" s="58"/>
      <c r="P131" s="58"/>
      <c r="Q131" s="58"/>
      <c r="R131" s="59"/>
      <c r="S131" s="192"/>
      <c r="T131" s="57"/>
      <c r="U131" s="258"/>
      <c r="V131" s="58"/>
      <c r="W131" s="58"/>
      <c r="X131" s="58"/>
      <c r="Y131" s="60"/>
      <c r="Z131" s="192"/>
      <c r="AA131" s="57"/>
      <c r="AB131" s="58"/>
      <c r="AC131" s="58"/>
      <c r="AD131" s="58"/>
      <c r="AE131" s="58"/>
      <c r="AF131" s="60"/>
      <c r="AG131" s="192"/>
      <c r="AH131" s="57"/>
      <c r="AI131" s="58"/>
      <c r="AJ131" s="58"/>
      <c r="AK131" s="58"/>
      <c r="AL131" s="58"/>
      <c r="AM131" s="60"/>
      <c r="AN131" s="207"/>
      <c r="AO131" s="208"/>
      <c r="AP131" s="209"/>
      <c r="AQ131" s="209"/>
      <c r="AR131" s="209"/>
      <c r="AS131" s="209"/>
      <c r="AT131" s="210"/>
      <c r="AU131" s="30"/>
    </row>
    <row r="132" spans="1:47" s="31" customFormat="1" ht="30" customHeight="1" thickBot="1">
      <c r="A132" s="32" t="s">
        <v>127</v>
      </c>
      <c r="B132" s="33"/>
      <c r="C132" s="33"/>
      <c r="D132" s="211" t="s">
        <v>128</v>
      </c>
      <c r="E132" s="34">
        <f>SUM(E133:E153)</f>
        <v>0</v>
      </c>
      <c r="F132" s="35">
        <f>SUM(F133:F153)</f>
        <v>0</v>
      </c>
      <c r="G132" s="36">
        <f t="shared" ref="G132:AT132" si="128">SUM(G133:G153)</f>
        <v>0</v>
      </c>
      <c r="H132" s="36">
        <f t="shared" si="128"/>
        <v>0</v>
      </c>
      <c r="I132" s="36">
        <f t="shared" si="128"/>
        <v>0</v>
      </c>
      <c r="J132" s="36">
        <f t="shared" si="128"/>
        <v>0</v>
      </c>
      <c r="K132" s="37">
        <f t="shared" si="128"/>
        <v>0</v>
      </c>
      <c r="L132" s="34">
        <f t="shared" si="128"/>
        <v>0</v>
      </c>
      <c r="M132" s="35">
        <f t="shared" si="128"/>
        <v>0</v>
      </c>
      <c r="N132" s="36">
        <f t="shared" si="128"/>
        <v>0</v>
      </c>
      <c r="O132" s="36">
        <f t="shared" si="128"/>
        <v>0</v>
      </c>
      <c r="P132" s="36">
        <f t="shared" si="128"/>
        <v>0</v>
      </c>
      <c r="Q132" s="36">
        <f t="shared" si="128"/>
        <v>0</v>
      </c>
      <c r="R132" s="38">
        <f t="shared" si="128"/>
        <v>0</v>
      </c>
      <c r="S132" s="34">
        <f t="shared" si="128"/>
        <v>0</v>
      </c>
      <c r="T132" s="35">
        <f t="shared" si="128"/>
        <v>0</v>
      </c>
      <c r="U132" s="36">
        <f t="shared" si="128"/>
        <v>0</v>
      </c>
      <c r="V132" s="36">
        <f t="shared" si="128"/>
        <v>0</v>
      </c>
      <c r="W132" s="36">
        <f t="shared" si="128"/>
        <v>0</v>
      </c>
      <c r="X132" s="36">
        <f t="shared" si="128"/>
        <v>0</v>
      </c>
      <c r="Y132" s="38">
        <f t="shared" si="128"/>
        <v>0</v>
      </c>
      <c r="Z132" s="34">
        <f t="shared" si="128"/>
        <v>0</v>
      </c>
      <c r="AA132" s="35">
        <f t="shared" si="128"/>
        <v>0</v>
      </c>
      <c r="AB132" s="36">
        <f t="shared" si="128"/>
        <v>0</v>
      </c>
      <c r="AC132" s="36">
        <f t="shared" si="128"/>
        <v>0</v>
      </c>
      <c r="AD132" s="36">
        <f t="shared" si="128"/>
        <v>0</v>
      </c>
      <c r="AE132" s="36">
        <f t="shared" si="128"/>
        <v>0</v>
      </c>
      <c r="AF132" s="38">
        <f t="shared" si="128"/>
        <v>0</v>
      </c>
      <c r="AG132" s="34">
        <f t="shared" si="128"/>
        <v>0</v>
      </c>
      <c r="AH132" s="35">
        <f t="shared" si="128"/>
        <v>0</v>
      </c>
      <c r="AI132" s="36">
        <f t="shared" si="128"/>
        <v>0</v>
      </c>
      <c r="AJ132" s="36">
        <f t="shared" si="128"/>
        <v>0</v>
      </c>
      <c r="AK132" s="36">
        <f t="shared" si="128"/>
        <v>0</v>
      </c>
      <c r="AL132" s="36">
        <f t="shared" si="128"/>
        <v>0</v>
      </c>
      <c r="AM132" s="38">
        <f t="shared" si="128"/>
        <v>0</v>
      </c>
      <c r="AN132" s="34">
        <f t="shared" si="128"/>
        <v>0</v>
      </c>
      <c r="AO132" s="35">
        <f t="shared" si="128"/>
        <v>0</v>
      </c>
      <c r="AP132" s="36">
        <f t="shared" si="128"/>
        <v>0</v>
      </c>
      <c r="AQ132" s="36">
        <f t="shared" si="128"/>
        <v>0</v>
      </c>
      <c r="AR132" s="36">
        <f t="shared" si="128"/>
        <v>0</v>
      </c>
      <c r="AS132" s="36">
        <f t="shared" si="128"/>
        <v>0</v>
      </c>
      <c r="AT132" s="38">
        <f t="shared" si="128"/>
        <v>0</v>
      </c>
      <c r="AU132" s="30"/>
    </row>
    <row r="133" spans="1:47" s="31" customFormat="1">
      <c r="A133" s="188">
        <v>1</v>
      </c>
      <c r="B133" s="189" t="s">
        <v>107</v>
      </c>
      <c r="C133" s="190">
        <v>0</v>
      </c>
      <c r="D133" s="191" t="s">
        <v>53</v>
      </c>
      <c r="E133" s="192"/>
      <c r="F133" s="57"/>
      <c r="G133" s="58"/>
      <c r="H133" s="58"/>
      <c r="I133" s="58"/>
      <c r="J133" s="58"/>
      <c r="K133" s="59"/>
      <c r="L133" s="192"/>
      <c r="M133" s="57"/>
      <c r="N133" s="58"/>
      <c r="O133" s="58"/>
      <c r="P133" s="58"/>
      <c r="Q133" s="58"/>
      <c r="R133" s="59"/>
      <c r="S133" s="192"/>
      <c r="T133" s="57"/>
      <c r="U133" s="58"/>
      <c r="V133" s="58"/>
      <c r="W133" s="58"/>
      <c r="X133" s="58"/>
      <c r="Y133" s="60"/>
      <c r="Z133" s="192"/>
      <c r="AA133" s="57"/>
      <c r="AB133" s="58"/>
      <c r="AC133" s="58"/>
      <c r="AD133" s="58"/>
      <c r="AE133" s="58"/>
      <c r="AF133" s="60"/>
      <c r="AG133" s="192"/>
      <c r="AH133" s="57"/>
      <c r="AI133" s="58"/>
      <c r="AJ133" s="58"/>
      <c r="AK133" s="58"/>
      <c r="AL133" s="58"/>
      <c r="AM133" s="60"/>
      <c r="AN133" s="193"/>
      <c r="AO133" s="194"/>
      <c r="AP133" s="195"/>
      <c r="AQ133" s="195"/>
      <c r="AR133" s="195"/>
      <c r="AS133" s="195"/>
      <c r="AT133" s="196"/>
      <c r="AU133" s="30"/>
    </row>
    <row r="134" spans="1:47" s="31" customFormat="1">
      <c r="A134" s="188">
        <v>2</v>
      </c>
      <c r="B134" s="197" t="s">
        <v>108</v>
      </c>
      <c r="C134" s="190">
        <v>0.03</v>
      </c>
      <c r="D134" s="198" t="s">
        <v>56</v>
      </c>
      <c r="E134" s="192"/>
      <c r="F134" s="57"/>
      <c r="G134" s="58"/>
      <c r="H134" s="58"/>
      <c r="I134" s="58"/>
      <c r="J134" s="58"/>
      <c r="K134" s="59"/>
      <c r="L134" s="192"/>
      <c r="M134" s="57"/>
      <c r="N134" s="58"/>
      <c r="O134" s="58"/>
      <c r="P134" s="58"/>
      <c r="Q134" s="58"/>
      <c r="R134" s="59"/>
      <c r="S134" s="192"/>
      <c r="T134" s="57"/>
      <c r="U134" s="58"/>
      <c r="V134" s="58"/>
      <c r="W134" s="58"/>
      <c r="X134" s="58"/>
      <c r="Y134" s="60"/>
      <c r="Z134" s="192"/>
      <c r="AA134" s="57"/>
      <c r="AB134" s="58"/>
      <c r="AC134" s="58"/>
      <c r="AD134" s="58"/>
      <c r="AE134" s="58"/>
      <c r="AF134" s="60"/>
      <c r="AG134" s="192"/>
      <c r="AH134" s="57"/>
      <c r="AI134" s="58"/>
      <c r="AJ134" s="58"/>
      <c r="AK134" s="58"/>
      <c r="AL134" s="58"/>
      <c r="AM134" s="60"/>
      <c r="AN134" s="192"/>
      <c r="AO134" s="199"/>
      <c r="AP134" s="200"/>
      <c r="AQ134" s="200"/>
      <c r="AR134" s="200"/>
      <c r="AS134" s="200"/>
      <c r="AT134" s="201"/>
      <c r="AU134" s="30"/>
    </row>
    <row r="135" spans="1:47" s="31" customFormat="1">
      <c r="A135" s="188">
        <v>3</v>
      </c>
      <c r="B135" s="197">
        <v>911301</v>
      </c>
      <c r="C135" s="202">
        <v>0.1</v>
      </c>
      <c r="D135" s="198" t="s">
        <v>58</v>
      </c>
      <c r="E135" s="192"/>
      <c r="F135" s="57"/>
      <c r="G135" s="58"/>
      <c r="H135" s="58"/>
      <c r="I135" s="58"/>
      <c r="J135" s="58"/>
      <c r="K135" s="59"/>
      <c r="L135" s="192"/>
      <c r="M135" s="57"/>
      <c r="N135" s="58"/>
      <c r="O135" s="58"/>
      <c r="P135" s="58"/>
      <c r="Q135" s="58"/>
      <c r="R135" s="59"/>
      <c r="S135" s="192"/>
      <c r="T135" s="57"/>
      <c r="U135" s="58"/>
      <c r="V135" s="58"/>
      <c r="W135" s="58"/>
      <c r="X135" s="58"/>
      <c r="Y135" s="60"/>
      <c r="Z135" s="192"/>
      <c r="AA135" s="57"/>
      <c r="AB135" s="58"/>
      <c r="AC135" s="58"/>
      <c r="AD135" s="58"/>
      <c r="AE135" s="58"/>
      <c r="AF135" s="60"/>
      <c r="AG135" s="192"/>
      <c r="AH135" s="57"/>
      <c r="AI135" s="58"/>
      <c r="AJ135" s="58"/>
      <c r="AK135" s="58"/>
      <c r="AL135" s="58"/>
      <c r="AM135" s="60"/>
      <c r="AN135" s="192"/>
      <c r="AO135" s="199"/>
      <c r="AP135" s="200"/>
      <c r="AQ135" s="200"/>
      <c r="AR135" s="200"/>
      <c r="AS135" s="200"/>
      <c r="AT135" s="201"/>
      <c r="AU135" s="30"/>
    </row>
    <row r="136" spans="1:47" s="31" customFormat="1">
      <c r="A136" s="188">
        <v>4</v>
      </c>
      <c r="B136" s="197">
        <v>911302</v>
      </c>
      <c r="C136" s="202">
        <v>0.1</v>
      </c>
      <c r="D136" s="198" t="s">
        <v>59</v>
      </c>
      <c r="E136" s="192"/>
      <c r="F136" s="57"/>
      <c r="G136" s="58"/>
      <c r="H136" s="58"/>
      <c r="I136" s="58"/>
      <c r="J136" s="58"/>
      <c r="K136" s="59"/>
      <c r="L136" s="192"/>
      <c r="M136" s="57"/>
      <c r="N136" s="58"/>
      <c r="O136" s="58"/>
      <c r="P136" s="58"/>
      <c r="Q136" s="58"/>
      <c r="R136" s="59"/>
      <c r="S136" s="192"/>
      <c r="T136" s="57"/>
      <c r="U136" s="58"/>
      <c r="V136" s="58"/>
      <c r="W136" s="58"/>
      <c r="X136" s="58"/>
      <c r="Y136" s="60"/>
      <c r="Z136" s="192"/>
      <c r="AA136" s="57"/>
      <c r="AB136" s="58"/>
      <c r="AC136" s="58"/>
      <c r="AD136" s="58"/>
      <c r="AE136" s="58"/>
      <c r="AF136" s="60"/>
      <c r="AG136" s="192"/>
      <c r="AH136" s="57"/>
      <c r="AI136" s="58"/>
      <c r="AJ136" s="58"/>
      <c r="AK136" s="58"/>
      <c r="AL136" s="58"/>
      <c r="AM136" s="60"/>
      <c r="AN136" s="192"/>
      <c r="AO136" s="199"/>
      <c r="AP136" s="200"/>
      <c r="AQ136" s="200"/>
      <c r="AR136" s="200"/>
      <c r="AS136" s="200"/>
      <c r="AT136" s="201"/>
      <c r="AU136" s="30"/>
    </row>
    <row r="137" spans="1:47" s="31" customFormat="1">
      <c r="A137" s="188">
        <v>5</v>
      </c>
      <c r="B137" s="197" t="s">
        <v>109</v>
      </c>
      <c r="C137" s="202">
        <v>0.1</v>
      </c>
      <c r="D137" s="203" t="s">
        <v>61</v>
      </c>
      <c r="E137" s="192"/>
      <c r="F137" s="57"/>
      <c r="G137" s="58"/>
      <c r="H137" s="58"/>
      <c r="I137" s="58"/>
      <c r="J137" s="58"/>
      <c r="K137" s="59"/>
      <c r="L137" s="192"/>
      <c r="M137" s="57"/>
      <c r="N137" s="58"/>
      <c r="O137" s="58"/>
      <c r="P137" s="58"/>
      <c r="Q137" s="58"/>
      <c r="R137" s="59"/>
      <c r="S137" s="192"/>
      <c r="T137" s="57"/>
      <c r="U137" s="58"/>
      <c r="V137" s="58"/>
      <c r="W137" s="58"/>
      <c r="X137" s="58"/>
      <c r="Y137" s="60"/>
      <c r="Z137" s="192"/>
      <c r="AA137" s="57"/>
      <c r="AB137" s="58"/>
      <c r="AC137" s="58"/>
      <c r="AD137" s="58"/>
      <c r="AE137" s="58"/>
      <c r="AF137" s="60"/>
      <c r="AG137" s="192"/>
      <c r="AH137" s="57"/>
      <c r="AI137" s="58"/>
      <c r="AJ137" s="58"/>
      <c r="AK137" s="58"/>
      <c r="AL137" s="58"/>
      <c r="AM137" s="60"/>
      <c r="AN137" s="192"/>
      <c r="AO137" s="199"/>
      <c r="AP137" s="200"/>
      <c r="AQ137" s="200"/>
      <c r="AR137" s="200"/>
      <c r="AS137" s="200"/>
      <c r="AT137" s="201"/>
      <c r="AU137" s="30"/>
    </row>
    <row r="138" spans="1:47" s="31" customFormat="1">
      <c r="A138" s="188">
        <v>6</v>
      </c>
      <c r="B138" s="197" t="s">
        <v>110</v>
      </c>
      <c r="C138" s="202">
        <v>0.1</v>
      </c>
      <c r="D138" s="203" t="s">
        <v>111</v>
      </c>
      <c r="E138" s="192"/>
      <c r="F138" s="57"/>
      <c r="G138" s="58"/>
      <c r="H138" s="58"/>
      <c r="I138" s="58"/>
      <c r="J138" s="58"/>
      <c r="K138" s="59"/>
      <c r="L138" s="192"/>
      <c r="M138" s="57"/>
      <c r="N138" s="58"/>
      <c r="O138" s="58"/>
      <c r="P138" s="58"/>
      <c r="Q138" s="58"/>
      <c r="R138" s="59"/>
      <c r="S138" s="192"/>
      <c r="T138" s="57"/>
      <c r="U138" s="58"/>
      <c r="V138" s="58"/>
      <c r="W138" s="58"/>
      <c r="X138" s="58"/>
      <c r="Y138" s="60"/>
      <c r="Z138" s="192"/>
      <c r="AA138" s="57"/>
      <c r="AB138" s="58"/>
      <c r="AC138" s="58"/>
      <c r="AD138" s="58"/>
      <c r="AE138" s="58"/>
      <c r="AF138" s="60"/>
      <c r="AG138" s="192"/>
      <c r="AH138" s="57"/>
      <c r="AI138" s="58"/>
      <c r="AJ138" s="58"/>
      <c r="AK138" s="58"/>
      <c r="AL138" s="58"/>
      <c r="AM138" s="60"/>
      <c r="AN138" s="192"/>
      <c r="AO138" s="199"/>
      <c r="AP138" s="200"/>
      <c r="AQ138" s="200"/>
      <c r="AR138" s="200"/>
      <c r="AS138" s="200"/>
      <c r="AT138" s="201"/>
      <c r="AU138" s="30"/>
    </row>
    <row r="139" spans="1:47" s="31" customFormat="1" ht="24">
      <c r="A139" s="188">
        <v>7</v>
      </c>
      <c r="B139" s="197" t="s">
        <v>112</v>
      </c>
      <c r="C139" s="202">
        <v>0.1</v>
      </c>
      <c r="D139" s="203" t="s">
        <v>66</v>
      </c>
      <c r="E139" s="192"/>
      <c r="F139" s="57"/>
      <c r="G139" s="58"/>
      <c r="H139" s="58"/>
      <c r="I139" s="58"/>
      <c r="J139" s="58"/>
      <c r="K139" s="59"/>
      <c r="L139" s="192"/>
      <c r="M139" s="57"/>
      <c r="N139" s="58"/>
      <c r="O139" s="58"/>
      <c r="P139" s="58"/>
      <c r="Q139" s="58"/>
      <c r="R139" s="59"/>
      <c r="S139" s="192"/>
      <c r="T139" s="57"/>
      <c r="U139" s="58"/>
      <c r="V139" s="58"/>
      <c r="W139" s="58"/>
      <c r="X139" s="58"/>
      <c r="Y139" s="60"/>
      <c r="Z139" s="192"/>
      <c r="AA139" s="57"/>
      <c r="AB139" s="58"/>
      <c r="AC139" s="58"/>
      <c r="AD139" s="58"/>
      <c r="AE139" s="58"/>
      <c r="AF139" s="60"/>
      <c r="AG139" s="192"/>
      <c r="AH139" s="57"/>
      <c r="AI139" s="58"/>
      <c r="AJ139" s="58"/>
      <c r="AK139" s="58"/>
      <c r="AL139" s="58"/>
      <c r="AM139" s="60"/>
      <c r="AN139" s="192"/>
      <c r="AO139" s="199"/>
      <c r="AP139" s="200"/>
      <c r="AQ139" s="200"/>
      <c r="AR139" s="200"/>
      <c r="AS139" s="200"/>
      <c r="AT139" s="201"/>
      <c r="AU139" s="30"/>
    </row>
    <row r="140" spans="1:47" s="31" customFormat="1">
      <c r="A140" s="188">
        <v>8</v>
      </c>
      <c r="B140" s="197" t="s">
        <v>113</v>
      </c>
      <c r="C140" s="202">
        <v>0.1</v>
      </c>
      <c r="D140" s="203" t="s">
        <v>67</v>
      </c>
      <c r="E140" s="192"/>
      <c r="F140" s="57"/>
      <c r="G140" s="58"/>
      <c r="H140" s="58"/>
      <c r="I140" s="58"/>
      <c r="J140" s="58"/>
      <c r="K140" s="59"/>
      <c r="L140" s="192"/>
      <c r="M140" s="57"/>
      <c r="N140" s="58"/>
      <c r="O140" s="58"/>
      <c r="P140" s="58"/>
      <c r="Q140" s="58"/>
      <c r="R140" s="59"/>
      <c r="S140" s="192"/>
      <c r="T140" s="57"/>
      <c r="U140" s="58"/>
      <c r="V140" s="58"/>
      <c r="W140" s="58"/>
      <c r="X140" s="58"/>
      <c r="Y140" s="60"/>
      <c r="Z140" s="192"/>
      <c r="AA140" s="57"/>
      <c r="AB140" s="58"/>
      <c r="AC140" s="58"/>
      <c r="AD140" s="58"/>
      <c r="AE140" s="58"/>
      <c r="AF140" s="60"/>
      <c r="AG140" s="192"/>
      <c r="AH140" s="57"/>
      <c r="AI140" s="58"/>
      <c r="AJ140" s="58"/>
      <c r="AK140" s="58"/>
      <c r="AL140" s="58"/>
      <c r="AM140" s="60"/>
      <c r="AN140" s="192"/>
      <c r="AO140" s="199"/>
      <c r="AP140" s="200"/>
      <c r="AQ140" s="200"/>
      <c r="AR140" s="200"/>
      <c r="AS140" s="200"/>
      <c r="AT140" s="201"/>
      <c r="AU140" s="30"/>
    </row>
    <row r="141" spans="1:47" s="31" customFormat="1">
      <c r="A141" s="204">
        <v>9</v>
      </c>
      <c r="B141" s="197">
        <v>911306</v>
      </c>
      <c r="C141" s="202">
        <v>0.1</v>
      </c>
      <c r="D141" s="198" t="s">
        <v>114</v>
      </c>
      <c r="E141" s="192"/>
      <c r="F141" s="57"/>
      <c r="G141" s="58"/>
      <c r="H141" s="58"/>
      <c r="I141" s="58"/>
      <c r="J141" s="58"/>
      <c r="K141" s="59"/>
      <c r="L141" s="192"/>
      <c r="M141" s="57"/>
      <c r="N141" s="58"/>
      <c r="O141" s="58"/>
      <c r="P141" s="58"/>
      <c r="Q141" s="58"/>
      <c r="R141" s="59"/>
      <c r="S141" s="192"/>
      <c r="T141" s="57"/>
      <c r="U141" s="58"/>
      <c r="V141" s="58"/>
      <c r="W141" s="58"/>
      <c r="X141" s="58"/>
      <c r="Y141" s="60"/>
      <c r="Z141" s="192"/>
      <c r="AA141" s="57"/>
      <c r="AB141" s="58"/>
      <c r="AC141" s="58"/>
      <c r="AD141" s="58"/>
      <c r="AE141" s="58"/>
      <c r="AF141" s="60"/>
      <c r="AG141" s="192"/>
      <c r="AH141" s="57"/>
      <c r="AI141" s="58"/>
      <c r="AJ141" s="58"/>
      <c r="AK141" s="58"/>
      <c r="AL141" s="58"/>
      <c r="AM141" s="60"/>
      <c r="AN141" s="192"/>
      <c r="AO141" s="199"/>
      <c r="AP141" s="200"/>
      <c r="AQ141" s="200"/>
      <c r="AR141" s="200"/>
      <c r="AS141" s="200"/>
      <c r="AT141" s="201"/>
      <c r="AU141" s="30"/>
    </row>
    <row r="142" spans="1:47" s="31" customFormat="1">
      <c r="A142" s="204">
        <v>10</v>
      </c>
      <c r="B142" s="197">
        <v>91140101</v>
      </c>
      <c r="C142" s="205">
        <v>0.1</v>
      </c>
      <c r="D142" s="191" t="s">
        <v>115</v>
      </c>
      <c r="E142" s="192"/>
      <c r="F142" s="57"/>
      <c r="G142" s="58"/>
      <c r="H142" s="58"/>
      <c r="I142" s="58"/>
      <c r="J142" s="58"/>
      <c r="K142" s="59"/>
      <c r="L142" s="192"/>
      <c r="M142" s="57"/>
      <c r="N142" s="58"/>
      <c r="O142" s="58"/>
      <c r="P142" s="58"/>
      <c r="Q142" s="58"/>
      <c r="R142" s="59"/>
      <c r="S142" s="192"/>
      <c r="T142" s="57"/>
      <c r="U142" s="58"/>
      <c r="V142" s="58"/>
      <c r="W142" s="58"/>
      <c r="X142" s="58"/>
      <c r="Y142" s="60"/>
      <c r="Z142" s="192"/>
      <c r="AA142" s="57"/>
      <c r="AB142" s="58"/>
      <c r="AC142" s="58"/>
      <c r="AD142" s="58"/>
      <c r="AE142" s="58"/>
      <c r="AF142" s="60"/>
      <c r="AG142" s="192"/>
      <c r="AH142" s="57"/>
      <c r="AI142" s="58"/>
      <c r="AJ142" s="58"/>
      <c r="AK142" s="58"/>
      <c r="AL142" s="58"/>
      <c r="AM142" s="60"/>
      <c r="AN142" s="192"/>
      <c r="AO142" s="199"/>
      <c r="AP142" s="200"/>
      <c r="AQ142" s="200"/>
      <c r="AR142" s="200"/>
      <c r="AS142" s="200"/>
      <c r="AT142" s="201"/>
      <c r="AU142" s="30"/>
    </row>
    <row r="143" spans="1:47" s="31" customFormat="1">
      <c r="A143" s="204">
        <v>11</v>
      </c>
      <c r="B143" s="197">
        <v>91140102</v>
      </c>
      <c r="C143" s="205">
        <v>0.04</v>
      </c>
      <c r="D143" s="191" t="s">
        <v>72</v>
      </c>
      <c r="E143" s="192"/>
      <c r="F143" s="57"/>
      <c r="G143" s="58"/>
      <c r="H143" s="58"/>
      <c r="I143" s="58"/>
      <c r="J143" s="58"/>
      <c r="K143" s="59"/>
      <c r="L143" s="192"/>
      <c r="M143" s="57"/>
      <c r="N143" s="58"/>
      <c r="O143" s="58"/>
      <c r="P143" s="58"/>
      <c r="Q143" s="58"/>
      <c r="R143" s="59"/>
      <c r="S143" s="192"/>
      <c r="T143" s="57"/>
      <c r="U143" s="58"/>
      <c r="V143" s="58"/>
      <c r="W143" s="58"/>
      <c r="X143" s="58"/>
      <c r="Y143" s="60"/>
      <c r="Z143" s="192"/>
      <c r="AA143" s="57"/>
      <c r="AB143" s="58"/>
      <c r="AC143" s="58"/>
      <c r="AD143" s="58"/>
      <c r="AE143" s="58"/>
      <c r="AF143" s="60"/>
      <c r="AG143" s="192"/>
      <c r="AH143" s="57"/>
      <c r="AI143" s="58"/>
      <c r="AJ143" s="58"/>
      <c r="AK143" s="58"/>
      <c r="AL143" s="58"/>
      <c r="AM143" s="60"/>
      <c r="AN143" s="192"/>
      <c r="AO143" s="199"/>
      <c r="AP143" s="200"/>
      <c r="AQ143" s="200"/>
      <c r="AR143" s="200"/>
      <c r="AS143" s="200"/>
      <c r="AT143" s="201"/>
      <c r="AU143" s="30"/>
    </row>
    <row r="144" spans="1:47" s="31" customFormat="1">
      <c r="A144" s="204">
        <v>12</v>
      </c>
      <c r="B144" s="197" t="s">
        <v>116</v>
      </c>
      <c r="C144" s="202">
        <v>0.02</v>
      </c>
      <c r="D144" s="206" t="s">
        <v>74</v>
      </c>
      <c r="E144" s="192"/>
      <c r="F144" s="57"/>
      <c r="G144" s="58"/>
      <c r="H144" s="58"/>
      <c r="I144" s="58"/>
      <c r="J144" s="58"/>
      <c r="K144" s="59"/>
      <c r="L144" s="192"/>
      <c r="M144" s="57"/>
      <c r="N144" s="58"/>
      <c r="O144" s="58"/>
      <c r="P144" s="58"/>
      <c r="Q144" s="58"/>
      <c r="R144" s="59"/>
      <c r="S144" s="192"/>
      <c r="T144" s="57"/>
      <c r="U144" s="58"/>
      <c r="V144" s="58"/>
      <c r="W144" s="58"/>
      <c r="X144" s="58"/>
      <c r="Y144" s="60"/>
      <c r="Z144" s="192"/>
      <c r="AA144" s="57"/>
      <c r="AB144" s="58"/>
      <c r="AC144" s="58"/>
      <c r="AD144" s="58"/>
      <c r="AE144" s="58"/>
      <c r="AF144" s="60"/>
      <c r="AG144" s="192"/>
      <c r="AH144" s="57"/>
      <c r="AI144" s="58"/>
      <c r="AJ144" s="58"/>
      <c r="AK144" s="58"/>
      <c r="AL144" s="58"/>
      <c r="AM144" s="60"/>
      <c r="AN144" s="192"/>
      <c r="AO144" s="199"/>
      <c r="AP144" s="200"/>
      <c r="AQ144" s="200"/>
      <c r="AR144" s="200"/>
      <c r="AS144" s="200"/>
      <c r="AT144" s="201"/>
      <c r="AU144" s="30"/>
    </row>
    <row r="145" spans="1:47" s="31" customFormat="1">
      <c r="A145" s="204">
        <v>13</v>
      </c>
      <c r="B145" s="197" t="s">
        <v>117</v>
      </c>
      <c r="C145" s="202">
        <v>0.02</v>
      </c>
      <c r="D145" s="206" t="s">
        <v>75</v>
      </c>
      <c r="E145" s="192"/>
      <c r="F145" s="57"/>
      <c r="G145" s="58"/>
      <c r="H145" s="58"/>
      <c r="I145" s="58"/>
      <c r="J145" s="58"/>
      <c r="K145" s="59"/>
      <c r="L145" s="192"/>
      <c r="M145" s="57"/>
      <c r="N145" s="58"/>
      <c r="O145" s="58"/>
      <c r="P145" s="58"/>
      <c r="Q145" s="58"/>
      <c r="R145" s="59"/>
      <c r="S145" s="192"/>
      <c r="T145" s="57"/>
      <c r="U145" s="58"/>
      <c r="V145" s="58"/>
      <c r="W145" s="58"/>
      <c r="X145" s="58"/>
      <c r="Y145" s="60"/>
      <c r="Z145" s="192"/>
      <c r="AA145" s="57"/>
      <c r="AB145" s="58"/>
      <c r="AC145" s="58"/>
      <c r="AD145" s="58"/>
      <c r="AE145" s="58"/>
      <c r="AF145" s="60"/>
      <c r="AG145" s="192"/>
      <c r="AH145" s="57"/>
      <c r="AI145" s="58"/>
      <c r="AJ145" s="58"/>
      <c r="AK145" s="58"/>
      <c r="AL145" s="58"/>
      <c r="AM145" s="60"/>
      <c r="AN145" s="192"/>
      <c r="AO145" s="199"/>
      <c r="AP145" s="200"/>
      <c r="AQ145" s="200"/>
      <c r="AR145" s="200"/>
      <c r="AS145" s="200"/>
      <c r="AT145" s="201"/>
      <c r="AU145" s="30"/>
    </row>
    <row r="146" spans="1:47" s="31" customFormat="1">
      <c r="A146" s="204">
        <v>14</v>
      </c>
      <c r="B146" s="197" t="s">
        <v>118</v>
      </c>
      <c r="C146" s="202">
        <v>0.02</v>
      </c>
      <c r="D146" s="206" t="s">
        <v>76</v>
      </c>
      <c r="E146" s="192"/>
      <c r="F146" s="57"/>
      <c r="G146" s="58"/>
      <c r="H146" s="58"/>
      <c r="I146" s="58"/>
      <c r="J146" s="58"/>
      <c r="K146" s="59"/>
      <c r="L146" s="192"/>
      <c r="M146" s="57"/>
      <c r="N146" s="58"/>
      <c r="O146" s="58"/>
      <c r="P146" s="58"/>
      <c r="Q146" s="58"/>
      <c r="R146" s="59"/>
      <c r="S146" s="192"/>
      <c r="T146" s="57"/>
      <c r="U146" s="58"/>
      <c r="V146" s="58"/>
      <c r="W146" s="58"/>
      <c r="X146" s="58"/>
      <c r="Y146" s="60"/>
      <c r="Z146" s="192"/>
      <c r="AA146" s="57"/>
      <c r="AB146" s="58"/>
      <c r="AC146" s="58"/>
      <c r="AD146" s="58"/>
      <c r="AE146" s="58"/>
      <c r="AF146" s="60"/>
      <c r="AG146" s="192"/>
      <c r="AH146" s="57"/>
      <c r="AI146" s="58"/>
      <c r="AJ146" s="58"/>
      <c r="AK146" s="58"/>
      <c r="AL146" s="58"/>
      <c r="AM146" s="60"/>
      <c r="AN146" s="192"/>
      <c r="AO146" s="199"/>
      <c r="AP146" s="200"/>
      <c r="AQ146" s="200"/>
      <c r="AR146" s="200"/>
      <c r="AS146" s="200"/>
      <c r="AT146" s="201"/>
      <c r="AU146" s="30"/>
    </row>
    <row r="147" spans="1:47" s="31" customFormat="1">
      <c r="A147" s="204">
        <v>15</v>
      </c>
      <c r="B147" s="197" t="s">
        <v>119</v>
      </c>
      <c r="C147" s="202">
        <v>0.02</v>
      </c>
      <c r="D147" s="191" t="s">
        <v>77</v>
      </c>
      <c r="E147" s="192"/>
      <c r="F147" s="57"/>
      <c r="G147" s="58"/>
      <c r="H147" s="58"/>
      <c r="I147" s="58"/>
      <c r="J147" s="58"/>
      <c r="K147" s="59"/>
      <c r="L147" s="192"/>
      <c r="M147" s="57"/>
      <c r="N147" s="58"/>
      <c r="O147" s="58"/>
      <c r="P147" s="58"/>
      <c r="Q147" s="58"/>
      <c r="R147" s="59"/>
      <c r="S147" s="192"/>
      <c r="T147" s="57"/>
      <c r="U147" s="58"/>
      <c r="V147" s="58"/>
      <c r="W147" s="58"/>
      <c r="X147" s="58"/>
      <c r="Y147" s="60"/>
      <c r="Z147" s="192"/>
      <c r="AA147" s="57"/>
      <c r="AB147" s="58"/>
      <c r="AC147" s="58"/>
      <c r="AD147" s="58"/>
      <c r="AE147" s="58"/>
      <c r="AF147" s="60"/>
      <c r="AG147" s="192"/>
      <c r="AH147" s="57"/>
      <c r="AI147" s="58"/>
      <c r="AJ147" s="58"/>
      <c r="AK147" s="58"/>
      <c r="AL147" s="58"/>
      <c r="AM147" s="60"/>
      <c r="AN147" s="192"/>
      <c r="AO147" s="199"/>
      <c r="AP147" s="200"/>
      <c r="AQ147" s="200"/>
      <c r="AR147" s="200"/>
      <c r="AS147" s="200"/>
      <c r="AT147" s="201"/>
      <c r="AU147" s="30"/>
    </row>
    <row r="148" spans="1:47" s="31" customFormat="1">
      <c r="A148" s="204">
        <v>16</v>
      </c>
      <c r="B148" s="197" t="s">
        <v>120</v>
      </c>
      <c r="C148" s="202">
        <v>0.02</v>
      </c>
      <c r="D148" s="206" t="s">
        <v>78</v>
      </c>
      <c r="E148" s="192"/>
      <c r="F148" s="57"/>
      <c r="G148" s="58"/>
      <c r="H148" s="58"/>
      <c r="I148" s="58"/>
      <c r="J148" s="58"/>
      <c r="K148" s="59"/>
      <c r="L148" s="192"/>
      <c r="M148" s="57"/>
      <c r="N148" s="58"/>
      <c r="O148" s="58"/>
      <c r="P148" s="58"/>
      <c r="Q148" s="58"/>
      <c r="R148" s="59"/>
      <c r="S148" s="192"/>
      <c r="T148" s="57"/>
      <c r="U148" s="58"/>
      <c r="V148" s="58"/>
      <c r="W148" s="58"/>
      <c r="X148" s="58"/>
      <c r="Y148" s="60"/>
      <c r="Z148" s="192"/>
      <c r="AA148" s="57"/>
      <c r="AB148" s="58"/>
      <c r="AC148" s="58"/>
      <c r="AD148" s="58"/>
      <c r="AE148" s="58"/>
      <c r="AF148" s="60"/>
      <c r="AG148" s="192"/>
      <c r="AH148" s="57"/>
      <c r="AI148" s="58"/>
      <c r="AJ148" s="58"/>
      <c r="AK148" s="58"/>
      <c r="AL148" s="58"/>
      <c r="AM148" s="60"/>
      <c r="AN148" s="192"/>
      <c r="AO148" s="199"/>
      <c r="AP148" s="200"/>
      <c r="AQ148" s="200"/>
      <c r="AR148" s="200"/>
      <c r="AS148" s="200"/>
      <c r="AT148" s="201"/>
      <c r="AU148" s="30"/>
    </row>
    <row r="149" spans="1:47" s="31" customFormat="1">
      <c r="A149" s="204">
        <v>17</v>
      </c>
      <c r="B149" s="197" t="s">
        <v>121</v>
      </c>
      <c r="C149" s="202">
        <v>0.02</v>
      </c>
      <c r="D149" s="203" t="s">
        <v>79</v>
      </c>
      <c r="E149" s="192"/>
      <c r="F149" s="57"/>
      <c r="G149" s="58"/>
      <c r="H149" s="58"/>
      <c r="I149" s="58"/>
      <c r="J149" s="58"/>
      <c r="K149" s="59"/>
      <c r="L149" s="192"/>
      <c r="M149" s="57"/>
      <c r="N149" s="58"/>
      <c r="O149" s="58"/>
      <c r="P149" s="58"/>
      <c r="Q149" s="58"/>
      <c r="R149" s="59"/>
      <c r="S149" s="192"/>
      <c r="T149" s="57"/>
      <c r="U149" s="58"/>
      <c r="V149" s="58"/>
      <c r="W149" s="58"/>
      <c r="X149" s="58"/>
      <c r="Y149" s="60"/>
      <c r="Z149" s="192"/>
      <c r="AA149" s="57"/>
      <c r="AB149" s="58"/>
      <c r="AC149" s="58"/>
      <c r="AD149" s="58"/>
      <c r="AE149" s="58"/>
      <c r="AF149" s="60"/>
      <c r="AG149" s="192"/>
      <c r="AH149" s="57"/>
      <c r="AI149" s="58"/>
      <c r="AJ149" s="58"/>
      <c r="AK149" s="58"/>
      <c r="AL149" s="58"/>
      <c r="AM149" s="60"/>
      <c r="AN149" s="192"/>
      <c r="AO149" s="199"/>
      <c r="AP149" s="200"/>
      <c r="AQ149" s="200"/>
      <c r="AR149" s="200"/>
      <c r="AS149" s="200"/>
      <c r="AT149" s="201"/>
      <c r="AU149" s="30"/>
    </row>
    <row r="150" spans="1:47" s="31" customFormat="1" ht="24">
      <c r="A150" s="204">
        <v>18</v>
      </c>
      <c r="B150" s="197" t="s">
        <v>122</v>
      </c>
      <c r="C150" s="202">
        <v>0.04</v>
      </c>
      <c r="D150" s="203" t="s">
        <v>80</v>
      </c>
      <c r="E150" s="192"/>
      <c r="F150" s="57"/>
      <c r="G150" s="58"/>
      <c r="H150" s="58"/>
      <c r="I150" s="58"/>
      <c r="J150" s="58"/>
      <c r="K150" s="59"/>
      <c r="L150" s="192"/>
      <c r="M150" s="57"/>
      <c r="N150" s="58"/>
      <c r="O150" s="58"/>
      <c r="P150" s="58"/>
      <c r="Q150" s="58"/>
      <c r="R150" s="59"/>
      <c r="S150" s="192"/>
      <c r="T150" s="57"/>
      <c r="U150" s="58"/>
      <c r="V150" s="58"/>
      <c r="W150" s="58"/>
      <c r="X150" s="58"/>
      <c r="Y150" s="60"/>
      <c r="Z150" s="192"/>
      <c r="AA150" s="57"/>
      <c r="AB150" s="58"/>
      <c r="AC150" s="58"/>
      <c r="AD150" s="58"/>
      <c r="AE150" s="58"/>
      <c r="AF150" s="60"/>
      <c r="AG150" s="192"/>
      <c r="AH150" s="57"/>
      <c r="AI150" s="58"/>
      <c r="AJ150" s="58"/>
      <c r="AK150" s="58"/>
      <c r="AL150" s="58"/>
      <c r="AM150" s="60"/>
      <c r="AN150" s="192"/>
      <c r="AO150" s="199"/>
      <c r="AP150" s="200"/>
      <c r="AQ150" s="200"/>
      <c r="AR150" s="200"/>
      <c r="AS150" s="200"/>
      <c r="AT150" s="201"/>
      <c r="AU150" s="30"/>
    </row>
    <row r="151" spans="1:47" s="31" customFormat="1">
      <c r="A151" s="204">
        <v>19</v>
      </c>
      <c r="B151" s="197" t="s">
        <v>123</v>
      </c>
      <c r="C151" s="202">
        <v>0.04</v>
      </c>
      <c r="D151" s="203" t="s">
        <v>81</v>
      </c>
      <c r="E151" s="192"/>
      <c r="F151" s="57"/>
      <c r="G151" s="58"/>
      <c r="H151" s="58"/>
      <c r="I151" s="58"/>
      <c r="J151" s="58"/>
      <c r="K151" s="59"/>
      <c r="L151" s="192"/>
      <c r="M151" s="57"/>
      <c r="N151" s="58"/>
      <c r="O151" s="58"/>
      <c r="P151" s="58"/>
      <c r="Q151" s="58"/>
      <c r="R151" s="59"/>
      <c r="S151" s="192"/>
      <c r="T151" s="57"/>
      <c r="U151" s="58"/>
      <c r="V151" s="58"/>
      <c r="W151" s="58"/>
      <c r="X151" s="58"/>
      <c r="Y151" s="60"/>
      <c r="Z151" s="192"/>
      <c r="AA151" s="57"/>
      <c r="AB151" s="58"/>
      <c r="AC151" s="58"/>
      <c r="AD151" s="58"/>
      <c r="AE151" s="58"/>
      <c r="AF151" s="60"/>
      <c r="AG151" s="192"/>
      <c r="AH151" s="57"/>
      <c r="AI151" s="58"/>
      <c r="AJ151" s="58"/>
      <c r="AK151" s="58"/>
      <c r="AL151" s="58"/>
      <c r="AM151" s="60"/>
      <c r="AN151" s="192"/>
      <c r="AO151" s="199"/>
      <c r="AP151" s="200"/>
      <c r="AQ151" s="200"/>
      <c r="AR151" s="200"/>
      <c r="AS151" s="200"/>
      <c r="AT151" s="201"/>
      <c r="AU151" s="30"/>
    </row>
    <row r="152" spans="1:47" s="31" customFormat="1">
      <c r="A152" s="204">
        <v>20</v>
      </c>
      <c r="B152" s="197" t="s">
        <v>124</v>
      </c>
      <c r="C152" s="202">
        <v>0.04</v>
      </c>
      <c r="D152" s="198" t="s">
        <v>125</v>
      </c>
      <c r="E152" s="192"/>
      <c r="F152" s="57"/>
      <c r="G152" s="58"/>
      <c r="H152" s="58"/>
      <c r="I152" s="58"/>
      <c r="J152" s="58"/>
      <c r="K152" s="59"/>
      <c r="L152" s="192"/>
      <c r="M152" s="57"/>
      <c r="N152" s="58"/>
      <c r="O152" s="58"/>
      <c r="P152" s="58"/>
      <c r="Q152" s="58"/>
      <c r="R152" s="59"/>
      <c r="S152" s="192"/>
      <c r="T152" s="57"/>
      <c r="U152" s="58"/>
      <c r="V152" s="58"/>
      <c r="W152" s="58"/>
      <c r="X152" s="58"/>
      <c r="Y152" s="60"/>
      <c r="Z152" s="192"/>
      <c r="AA152" s="57"/>
      <c r="AB152" s="58"/>
      <c r="AC152" s="58"/>
      <c r="AD152" s="58"/>
      <c r="AE152" s="58"/>
      <c r="AF152" s="60"/>
      <c r="AG152" s="192"/>
      <c r="AH152" s="57"/>
      <c r="AI152" s="58"/>
      <c r="AJ152" s="58"/>
      <c r="AK152" s="58"/>
      <c r="AL152" s="58"/>
      <c r="AM152" s="60"/>
      <c r="AN152" s="192"/>
      <c r="AO152" s="199"/>
      <c r="AP152" s="200"/>
      <c r="AQ152" s="200"/>
      <c r="AR152" s="200"/>
      <c r="AS152" s="200"/>
      <c r="AT152" s="201"/>
      <c r="AU152" s="30"/>
    </row>
    <row r="153" spans="1:47" s="31" customFormat="1" ht="24.75" thickBot="1">
      <c r="A153" s="204">
        <v>21</v>
      </c>
      <c r="B153" s="197" t="s">
        <v>126</v>
      </c>
      <c r="C153" s="105">
        <v>0.2</v>
      </c>
      <c r="D153" s="203" t="s">
        <v>98</v>
      </c>
      <c r="E153" s="192"/>
      <c r="F153" s="57"/>
      <c r="G153" s="58"/>
      <c r="H153" s="58"/>
      <c r="I153" s="58"/>
      <c r="J153" s="58"/>
      <c r="K153" s="59"/>
      <c r="L153" s="192"/>
      <c r="M153" s="57"/>
      <c r="N153" s="58"/>
      <c r="O153" s="58"/>
      <c r="P153" s="58"/>
      <c r="Q153" s="58"/>
      <c r="R153" s="59"/>
      <c r="S153" s="192"/>
      <c r="T153" s="57"/>
      <c r="U153" s="58"/>
      <c r="V153" s="58"/>
      <c r="W153" s="58"/>
      <c r="X153" s="58"/>
      <c r="Y153" s="60"/>
      <c r="Z153" s="192"/>
      <c r="AA153" s="57"/>
      <c r="AB153" s="58"/>
      <c r="AC153" s="58"/>
      <c r="AD153" s="58"/>
      <c r="AE153" s="58"/>
      <c r="AF153" s="60"/>
      <c r="AG153" s="192"/>
      <c r="AH153" s="57"/>
      <c r="AI153" s="58"/>
      <c r="AJ153" s="58"/>
      <c r="AK153" s="58"/>
      <c r="AL153" s="58"/>
      <c r="AM153" s="60"/>
      <c r="AN153" s="207"/>
      <c r="AO153" s="208"/>
      <c r="AP153" s="209"/>
      <c r="AQ153" s="209"/>
      <c r="AR153" s="209"/>
      <c r="AS153" s="209"/>
      <c r="AT153" s="210"/>
      <c r="AU153" s="30"/>
    </row>
    <row r="154" spans="1:47" s="31" customFormat="1" ht="13.5" thickBot="1">
      <c r="A154" s="212">
        <v>2</v>
      </c>
      <c r="B154" s="213"/>
      <c r="C154" s="213"/>
      <c r="D154" s="33" t="s">
        <v>101</v>
      </c>
      <c r="E154" s="34">
        <f>SUM(E155:E175)</f>
        <v>0</v>
      </c>
      <c r="F154" s="35">
        <f>SUM(F155:F175)</f>
        <v>0</v>
      </c>
      <c r="G154" s="36" t="e">
        <f t="shared" ref="G154:AT154" si="129">SUM(G155:G175)</f>
        <v>#REF!</v>
      </c>
      <c r="H154" s="36" t="e">
        <f t="shared" si="129"/>
        <v>#REF!</v>
      </c>
      <c r="I154" s="36" t="e">
        <f t="shared" si="129"/>
        <v>#REF!</v>
      </c>
      <c r="J154" s="36" t="e">
        <f t="shared" si="129"/>
        <v>#REF!</v>
      </c>
      <c r="K154" s="37" t="e">
        <f t="shared" si="129"/>
        <v>#REF!</v>
      </c>
      <c r="L154" s="34">
        <f t="shared" si="129"/>
        <v>0</v>
      </c>
      <c r="M154" s="35">
        <f t="shared" si="129"/>
        <v>0</v>
      </c>
      <c r="N154" s="36" t="e">
        <f t="shared" si="129"/>
        <v>#REF!</v>
      </c>
      <c r="O154" s="36" t="e">
        <f t="shared" si="129"/>
        <v>#REF!</v>
      </c>
      <c r="P154" s="36" t="e">
        <f t="shared" si="129"/>
        <v>#REF!</v>
      </c>
      <c r="Q154" s="36" t="e">
        <f t="shared" si="129"/>
        <v>#REF!</v>
      </c>
      <c r="R154" s="38" t="e">
        <f t="shared" si="129"/>
        <v>#REF!</v>
      </c>
      <c r="S154" s="34">
        <f t="shared" si="129"/>
        <v>0</v>
      </c>
      <c r="T154" s="35">
        <f t="shared" si="129"/>
        <v>0</v>
      </c>
      <c r="U154" s="36">
        <f t="shared" si="129"/>
        <v>664.47769914581932</v>
      </c>
      <c r="V154" s="36">
        <f t="shared" si="129"/>
        <v>664.47769914581932</v>
      </c>
      <c r="W154" s="36">
        <f t="shared" si="129"/>
        <v>664.47769914581932</v>
      </c>
      <c r="X154" s="36">
        <f t="shared" si="129"/>
        <v>681.37769914581941</v>
      </c>
      <c r="Y154" s="38">
        <f t="shared" si="129"/>
        <v>681.37769914581941</v>
      </c>
      <c r="Z154" s="34">
        <f t="shared" si="129"/>
        <v>0</v>
      </c>
      <c r="AA154" s="35">
        <f t="shared" si="129"/>
        <v>0</v>
      </c>
      <c r="AB154" s="36">
        <f t="shared" si="129"/>
        <v>0</v>
      </c>
      <c r="AC154" s="36">
        <f t="shared" si="129"/>
        <v>0</v>
      </c>
      <c r="AD154" s="36">
        <f t="shared" si="129"/>
        <v>0</v>
      </c>
      <c r="AE154" s="36">
        <f t="shared" si="129"/>
        <v>0</v>
      </c>
      <c r="AF154" s="38">
        <f t="shared" si="129"/>
        <v>0</v>
      </c>
      <c r="AG154" s="34">
        <f t="shared" si="129"/>
        <v>0</v>
      </c>
      <c r="AH154" s="35">
        <f t="shared" si="129"/>
        <v>0</v>
      </c>
      <c r="AI154" s="36">
        <f t="shared" si="129"/>
        <v>0</v>
      </c>
      <c r="AJ154" s="36">
        <f t="shared" si="129"/>
        <v>0</v>
      </c>
      <c r="AK154" s="36">
        <f t="shared" si="129"/>
        <v>0</v>
      </c>
      <c r="AL154" s="36">
        <f t="shared" si="129"/>
        <v>0</v>
      </c>
      <c r="AM154" s="38">
        <f t="shared" si="129"/>
        <v>0</v>
      </c>
      <c r="AN154" s="34">
        <f t="shared" si="129"/>
        <v>0</v>
      </c>
      <c r="AO154" s="35">
        <f t="shared" si="129"/>
        <v>0</v>
      </c>
      <c r="AP154" s="36">
        <f t="shared" si="129"/>
        <v>0</v>
      </c>
      <c r="AQ154" s="36">
        <f t="shared" si="129"/>
        <v>0</v>
      </c>
      <c r="AR154" s="36">
        <f t="shared" si="129"/>
        <v>0</v>
      </c>
      <c r="AS154" s="36">
        <f t="shared" si="129"/>
        <v>0</v>
      </c>
      <c r="AT154" s="38">
        <f t="shared" si="129"/>
        <v>0</v>
      </c>
      <c r="AU154" s="30"/>
    </row>
    <row r="155" spans="1:47" s="31" customFormat="1">
      <c r="A155" s="188">
        <v>1</v>
      </c>
      <c r="B155" s="189" t="s">
        <v>107</v>
      </c>
      <c r="C155" s="190">
        <v>0</v>
      </c>
      <c r="D155" s="191" t="s">
        <v>53</v>
      </c>
      <c r="E155" s="192"/>
      <c r="F155" s="214">
        <f>(E111*$C111)+(F111*$C111)-(F133*$C111)</f>
        <v>0</v>
      </c>
      <c r="G155" s="215">
        <f>F155+(G111*$C111)-(G133*$C111)</f>
        <v>0</v>
      </c>
      <c r="H155" s="215">
        <f t="shared" ref="H155:K155" si="130">G155+(H111*$C111)-(H133*$C111)</f>
        <v>0</v>
      </c>
      <c r="I155" s="215">
        <f t="shared" si="130"/>
        <v>0</v>
      </c>
      <c r="J155" s="215">
        <f t="shared" si="130"/>
        <v>0</v>
      </c>
      <c r="K155" s="216">
        <f t="shared" si="130"/>
        <v>0</v>
      </c>
      <c r="L155" s="192"/>
      <c r="M155" s="214">
        <f>(L111*$C111)+(M111*$C111)-(M133*$C111)</f>
        <v>0</v>
      </c>
      <c r="N155" s="215">
        <f>M155+(N111*$C111)-(N133*$C111)</f>
        <v>0</v>
      </c>
      <c r="O155" s="215">
        <f t="shared" ref="O155:R155" si="131">N155+(O111*$C111)-(O133*$C111)</f>
        <v>0</v>
      </c>
      <c r="P155" s="215">
        <f t="shared" si="131"/>
        <v>0</v>
      </c>
      <c r="Q155" s="215">
        <f t="shared" si="131"/>
        <v>0</v>
      </c>
      <c r="R155" s="216">
        <f t="shared" si="131"/>
        <v>0</v>
      </c>
      <c r="S155" s="192"/>
      <c r="T155" s="214">
        <f>(S111*$C111)+(T111*$C111)-(T133*$C111)</f>
        <v>0</v>
      </c>
      <c r="U155" s="215">
        <f>T155+(U111*$C111)-(U133*$C111)</f>
        <v>0</v>
      </c>
      <c r="V155" s="215">
        <f t="shared" ref="V155:Y155" si="132">U155+(V111*$C111)-(V133*$C111)</f>
        <v>0</v>
      </c>
      <c r="W155" s="215">
        <f t="shared" si="132"/>
        <v>0</v>
      </c>
      <c r="X155" s="215">
        <f t="shared" si="132"/>
        <v>0</v>
      </c>
      <c r="Y155" s="216">
        <f t="shared" si="132"/>
        <v>0</v>
      </c>
      <c r="Z155" s="192"/>
      <c r="AA155" s="214">
        <f>(Z111*$C111)+(AA111*$C111)-(AA133*$C111)</f>
        <v>0</v>
      </c>
      <c r="AB155" s="215">
        <f>AA155+(AB111*$C111)-(AB133*$C111)</f>
        <v>0</v>
      </c>
      <c r="AC155" s="215">
        <f t="shared" ref="AC155:AF170" si="133">AB155+(AC111*$C111)-(AC133*$C111)</f>
        <v>0</v>
      </c>
      <c r="AD155" s="215">
        <f t="shared" si="133"/>
        <v>0</v>
      </c>
      <c r="AE155" s="215">
        <f t="shared" si="133"/>
        <v>0</v>
      </c>
      <c r="AF155" s="216">
        <f t="shared" si="133"/>
        <v>0</v>
      </c>
      <c r="AG155" s="192"/>
      <c r="AH155" s="214">
        <f>(AG111*$C111)+(AH111*$C111)-(AH133*$C111)</f>
        <v>0</v>
      </c>
      <c r="AI155" s="215">
        <f>AH155+(AI111*$C111)-(AI133*$C111)</f>
        <v>0</v>
      </c>
      <c r="AJ155" s="215">
        <f t="shared" ref="AJ155:AM170" si="134">AI155+(AJ111*$C111)-(AJ133*$C111)</f>
        <v>0</v>
      </c>
      <c r="AK155" s="215">
        <f t="shared" si="134"/>
        <v>0</v>
      </c>
      <c r="AL155" s="215">
        <f t="shared" si="134"/>
        <v>0</v>
      </c>
      <c r="AM155" s="216">
        <f t="shared" si="134"/>
        <v>0</v>
      </c>
      <c r="AN155" s="193"/>
      <c r="AO155" s="194"/>
      <c r="AP155" s="195"/>
      <c r="AQ155" s="195"/>
      <c r="AR155" s="195"/>
      <c r="AS155" s="195"/>
      <c r="AT155" s="196"/>
      <c r="AU155" s="30"/>
    </row>
    <row r="156" spans="1:47" s="31" customFormat="1">
      <c r="A156" s="188">
        <v>2</v>
      </c>
      <c r="B156" s="197" t="s">
        <v>108</v>
      </c>
      <c r="C156" s="190">
        <v>0.03</v>
      </c>
      <c r="D156" s="198" t="s">
        <v>56</v>
      </c>
      <c r="E156" s="192"/>
      <c r="F156" s="217">
        <f t="shared" ref="F156:F175" si="135">(E112*$C112)+(F112*$C112)-(F134*$C112)</f>
        <v>0</v>
      </c>
      <c r="G156" s="131">
        <f t="shared" ref="G156:K171" si="136">F156+(G112*$C112)-(G134*$C112)</f>
        <v>0.24</v>
      </c>
      <c r="H156" s="131">
        <f t="shared" si="136"/>
        <v>0.3</v>
      </c>
      <c r="I156" s="131">
        <f t="shared" si="136"/>
        <v>0.42</v>
      </c>
      <c r="J156" s="131">
        <f t="shared" si="136"/>
        <v>0.42</v>
      </c>
      <c r="K156" s="218">
        <f t="shared" si="136"/>
        <v>0.44999999999999996</v>
      </c>
      <c r="L156" s="192"/>
      <c r="M156" s="217">
        <f t="shared" ref="M156:M175" si="137">(L112*$C112)+(M112*$C112)-(M134*$C112)</f>
        <v>0</v>
      </c>
      <c r="N156" s="131">
        <f t="shared" ref="N156:R171" si="138">M156+(N112*$C112)-(N134*$C112)</f>
        <v>0</v>
      </c>
      <c r="O156" s="131">
        <f t="shared" si="138"/>
        <v>0</v>
      </c>
      <c r="P156" s="131">
        <f t="shared" si="138"/>
        <v>0</v>
      </c>
      <c r="Q156" s="131">
        <f t="shared" si="138"/>
        <v>0</v>
      </c>
      <c r="R156" s="218">
        <f t="shared" si="138"/>
        <v>0</v>
      </c>
      <c r="S156" s="192"/>
      <c r="T156" s="217">
        <f t="shared" ref="T156:T175" si="139">(S112*$C112)+(T112*$C112)-(T134*$C112)</f>
        <v>0</v>
      </c>
      <c r="U156" s="131">
        <f t="shared" ref="U156:Y171" si="140">T156+(U112*$C112)-(U134*$C112)</f>
        <v>294.14503885122741</v>
      </c>
      <c r="V156" s="131">
        <f t="shared" si="140"/>
        <v>294.14503885122741</v>
      </c>
      <c r="W156" s="131">
        <f t="shared" si="140"/>
        <v>294.14503885122741</v>
      </c>
      <c r="X156" s="131">
        <f t="shared" si="140"/>
        <v>294.14503885122741</v>
      </c>
      <c r="Y156" s="218">
        <f t="shared" si="140"/>
        <v>294.14503885122741</v>
      </c>
      <c r="Z156" s="192"/>
      <c r="AA156" s="217">
        <f t="shared" ref="AA156:AA175" si="141">(Z112*$C112)+(AA112*$C112)-(AA134*$C112)</f>
        <v>0</v>
      </c>
      <c r="AB156" s="131">
        <f t="shared" ref="AB156:AF171" si="142">AA156+(AB112*$C112)-(AB134*$C112)</f>
        <v>0</v>
      </c>
      <c r="AC156" s="131">
        <f t="shared" si="133"/>
        <v>0</v>
      </c>
      <c r="AD156" s="131">
        <f t="shared" si="133"/>
        <v>0</v>
      </c>
      <c r="AE156" s="131">
        <f t="shared" si="133"/>
        <v>0</v>
      </c>
      <c r="AF156" s="218">
        <f t="shared" si="133"/>
        <v>0</v>
      </c>
      <c r="AG156" s="192"/>
      <c r="AH156" s="217">
        <f t="shared" ref="AH156:AH175" si="143">(AG112*$C112)+(AH112*$C112)-(AH134*$C112)</f>
        <v>0</v>
      </c>
      <c r="AI156" s="131">
        <f t="shared" ref="AI156:AM171" si="144">AH156+(AI112*$C112)-(AI134*$C112)</f>
        <v>0</v>
      </c>
      <c r="AJ156" s="131">
        <f t="shared" si="134"/>
        <v>0</v>
      </c>
      <c r="AK156" s="131">
        <f t="shared" si="134"/>
        <v>0</v>
      </c>
      <c r="AL156" s="131">
        <f t="shared" si="134"/>
        <v>0</v>
      </c>
      <c r="AM156" s="218">
        <f t="shared" si="134"/>
        <v>0</v>
      </c>
      <c r="AN156" s="192"/>
      <c r="AO156" s="199"/>
      <c r="AP156" s="200"/>
      <c r="AQ156" s="200"/>
      <c r="AR156" s="200"/>
      <c r="AS156" s="200"/>
      <c r="AT156" s="201"/>
      <c r="AU156" s="30"/>
    </row>
    <row r="157" spans="1:47" s="31" customFormat="1">
      <c r="A157" s="188">
        <v>3</v>
      </c>
      <c r="B157" s="197">
        <v>911301</v>
      </c>
      <c r="C157" s="202">
        <v>0.1</v>
      </c>
      <c r="D157" s="198" t="s">
        <v>58</v>
      </c>
      <c r="E157" s="219"/>
      <c r="F157" s="217">
        <f t="shared" si="135"/>
        <v>0</v>
      </c>
      <c r="G157" s="131">
        <f t="shared" si="136"/>
        <v>10.4</v>
      </c>
      <c r="H157" s="131">
        <f t="shared" si="136"/>
        <v>18.8</v>
      </c>
      <c r="I157" s="131">
        <f t="shared" si="136"/>
        <v>30.6</v>
      </c>
      <c r="J157" s="131">
        <f t="shared" si="136"/>
        <v>33.5</v>
      </c>
      <c r="K157" s="218">
        <f t="shared" si="136"/>
        <v>33.5</v>
      </c>
      <c r="L157" s="219"/>
      <c r="M157" s="217">
        <f t="shared" si="137"/>
        <v>0</v>
      </c>
      <c r="N157" s="131">
        <f t="shared" si="138"/>
        <v>0</v>
      </c>
      <c r="O157" s="131">
        <f t="shared" si="138"/>
        <v>0</v>
      </c>
      <c r="P157" s="131">
        <f t="shared" si="138"/>
        <v>0</v>
      </c>
      <c r="Q157" s="131">
        <f t="shared" si="138"/>
        <v>0</v>
      </c>
      <c r="R157" s="218">
        <f t="shared" si="138"/>
        <v>0</v>
      </c>
      <c r="S157" s="219"/>
      <c r="T157" s="217">
        <f t="shared" si="139"/>
        <v>0</v>
      </c>
      <c r="U157" s="131">
        <f t="shared" si="140"/>
        <v>0</v>
      </c>
      <c r="V157" s="131">
        <f t="shared" si="140"/>
        <v>0</v>
      </c>
      <c r="W157" s="131">
        <f t="shared" si="140"/>
        <v>0</v>
      </c>
      <c r="X157" s="131">
        <f t="shared" si="140"/>
        <v>1.8</v>
      </c>
      <c r="Y157" s="218">
        <f t="shared" si="140"/>
        <v>1.8</v>
      </c>
      <c r="Z157" s="219"/>
      <c r="AA157" s="217">
        <f t="shared" si="141"/>
        <v>0</v>
      </c>
      <c r="AB157" s="131">
        <f t="shared" si="142"/>
        <v>0</v>
      </c>
      <c r="AC157" s="131">
        <f t="shared" si="133"/>
        <v>0</v>
      </c>
      <c r="AD157" s="131">
        <f t="shared" si="133"/>
        <v>0</v>
      </c>
      <c r="AE157" s="131">
        <f t="shared" si="133"/>
        <v>0</v>
      </c>
      <c r="AF157" s="218">
        <f t="shared" si="133"/>
        <v>0</v>
      </c>
      <c r="AG157" s="219"/>
      <c r="AH157" s="217">
        <f t="shared" si="143"/>
        <v>0</v>
      </c>
      <c r="AI157" s="131">
        <f t="shared" si="144"/>
        <v>0</v>
      </c>
      <c r="AJ157" s="131">
        <f t="shared" si="134"/>
        <v>0</v>
      </c>
      <c r="AK157" s="131">
        <f t="shared" si="134"/>
        <v>0</v>
      </c>
      <c r="AL157" s="131">
        <f t="shared" si="134"/>
        <v>0</v>
      </c>
      <c r="AM157" s="218">
        <f t="shared" si="134"/>
        <v>0</v>
      </c>
      <c r="AN157" s="219"/>
      <c r="AO157" s="220"/>
      <c r="AP157" s="221"/>
      <c r="AQ157" s="221"/>
      <c r="AR157" s="221"/>
      <c r="AS157" s="221"/>
      <c r="AT157" s="222"/>
      <c r="AU157" s="30"/>
    </row>
    <row r="158" spans="1:47" s="31" customFormat="1">
      <c r="A158" s="223">
        <v>4</v>
      </c>
      <c r="B158" s="189">
        <v>911302</v>
      </c>
      <c r="C158" s="224">
        <v>0.1</v>
      </c>
      <c r="D158" s="225" t="s">
        <v>59</v>
      </c>
      <c r="E158" s="219"/>
      <c r="F158" s="226">
        <f t="shared" si="135"/>
        <v>0</v>
      </c>
      <c r="G158" s="227">
        <f t="shared" si="136"/>
        <v>1.2000000000000002</v>
      </c>
      <c r="H158" s="227">
        <f t="shared" si="136"/>
        <v>4.1000000000000005</v>
      </c>
      <c r="I158" s="227">
        <f t="shared" si="136"/>
        <v>4.1000000000000005</v>
      </c>
      <c r="J158" s="227">
        <f t="shared" si="136"/>
        <v>5.0000000000000009</v>
      </c>
      <c r="K158" s="228">
        <f t="shared" si="136"/>
        <v>5.4000000000000012</v>
      </c>
      <c r="L158" s="219"/>
      <c r="M158" s="226">
        <f t="shared" si="137"/>
        <v>0</v>
      </c>
      <c r="N158" s="227">
        <f t="shared" si="138"/>
        <v>0</v>
      </c>
      <c r="O158" s="227">
        <f t="shared" si="138"/>
        <v>0</v>
      </c>
      <c r="P158" s="227">
        <f t="shared" si="138"/>
        <v>0</v>
      </c>
      <c r="Q158" s="227">
        <f t="shared" si="138"/>
        <v>0</v>
      </c>
      <c r="R158" s="228">
        <f t="shared" si="138"/>
        <v>0</v>
      </c>
      <c r="S158" s="219"/>
      <c r="T158" s="226">
        <f t="shared" si="139"/>
        <v>0</v>
      </c>
      <c r="U158" s="227">
        <f t="shared" si="140"/>
        <v>0</v>
      </c>
      <c r="V158" s="227">
        <f t="shared" si="140"/>
        <v>0</v>
      </c>
      <c r="W158" s="227">
        <f t="shared" si="140"/>
        <v>0</v>
      </c>
      <c r="X158" s="227">
        <f t="shared" si="140"/>
        <v>0</v>
      </c>
      <c r="Y158" s="228">
        <f t="shared" si="140"/>
        <v>0</v>
      </c>
      <c r="Z158" s="219"/>
      <c r="AA158" s="226">
        <f t="shared" si="141"/>
        <v>0</v>
      </c>
      <c r="AB158" s="227">
        <f t="shared" si="142"/>
        <v>0</v>
      </c>
      <c r="AC158" s="227">
        <f t="shared" si="133"/>
        <v>0</v>
      </c>
      <c r="AD158" s="227">
        <f t="shared" si="133"/>
        <v>0</v>
      </c>
      <c r="AE158" s="227">
        <f t="shared" si="133"/>
        <v>0</v>
      </c>
      <c r="AF158" s="228">
        <f t="shared" si="133"/>
        <v>0</v>
      </c>
      <c r="AG158" s="219"/>
      <c r="AH158" s="226">
        <f t="shared" si="143"/>
        <v>0</v>
      </c>
      <c r="AI158" s="227">
        <f t="shared" si="144"/>
        <v>0</v>
      </c>
      <c r="AJ158" s="227">
        <f t="shared" si="134"/>
        <v>0</v>
      </c>
      <c r="AK158" s="227">
        <f t="shared" si="134"/>
        <v>0</v>
      </c>
      <c r="AL158" s="227">
        <f t="shared" si="134"/>
        <v>0</v>
      </c>
      <c r="AM158" s="228">
        <f t="shared" si="134"/>
        <v>0</v>
      </c>
      <c r="AN158" s="219"/>
      <c r="AO158" s="220"/>
      <c r="AP158" s="221"/>
      <c r="AQ158" s="221"/>
      <c r="AR158" s="221"/>
      <c r="AS158" s="221"/>
      <c r="AT158" s="222"/>
      <c r="AU158" s="30"/>
    </row>
    <row r="159" spans="1:47" s="31" customFormat="1">
      <c r="A159" s="223">
        <v>5</v>
      </c>
      <c r="B159" s="189" t="s">
        <v>109</v>
      </c>
      <c r="C159" s="224">
        <v>0.1</v>
      </c>
      <c r="D159" s="229" t="s">
        <v>61</v>
      </c>
      <c r="E159" s="192"/>
      <c r="F159" s="226">
        <f t="shared" si="135"/>
        <v>0</v>
      </c>
      <c r="G159" s="227">
        <f t="shared" si="136"/>
        <v>0</v>
      </c>
      <c r="H159" s="227">
        <f t="shared" si="136"/>
        <v>0</v>
      </c>
      <c r="I159" s="227">
        <f t="shared" si="136"/>
        <v>0</v>
      </c>
      <c r="J159" s="227">
        <f t="shared" si="136"/>
        <v>0</v>
      </c>
      <c r="K159" s="228">
        <f t="shared" si="136"/>
        <v>0</v>
      </c>
      <c r="L159" s="192"/>
      <c r="M159" s="226">
        <f t="shared" si="137"/>
        <v>0</v>
      </c>
      <c r="N159" s="227">
        <f t="shared" si="138"/>
        <v>0</v>
      </c>
      <c r="O159" s="227">
        <f t="shared" si="138"/>
        <v>0</v>
      </c>
      <c r="P159" s="227">
        <f t="shared" si="138"/>
        <v>0</v>
      </c>
      <c r="Q159" s="227">
        <f t="shared" si="138"/>
        <v>0</v>
      </c>
      <c r="R159" s="228">
        <f t="shared" si="138"/>
        <v>0</v>
      </c>
      <c r="S159" s="192"/>
      <c r="T159" s="226">
        <f t="shared" si="139"/>
        <v>0</v>
      </c>
      <c r="U159" s="227">
        <f t="shared" si="140"/>
        <v>0</v>
      </c>
      <c r="V159" s="227">
        <f t="shared" si="140"/>
        <v>0</v>
      </c>
      <c r="W159" s="227">
        <f t="shared" si="140"/>
        <v>0</v>
      </c>
      <c r="X159" s="227">
        <f t="shared" si="140"/>
        <v>0</v>
      </c>
      <c r="Y159" s="228">
        <f t="shared" si="140"/>
        <v>0</v>
      </c>
      <c r="Z159" s="192"/>
      <c r="AA159" s="226">
        <f t="shared" si="141"/>
        <v>0</v>
      </c>
      <c r="AB159" s="227">
        <f t="shared" si="142"/>
        <v>0</v>
      </c>
      <c r="AC159" s="227">
        <f t="shared" si="133"/>
        <v>0</v>
      </c>
      <c r="AD159" s="227">
        <f t="shared" si="133"/>
        <v>0</v>
      </c>
      <c r="AE159" s="227">
        <f t="shared" si="133"/>
        <v>0</v>
      </c>
      <c r="AF159" s="228">
        <f t="shared" si="133"/>
        <v>0</v>
      </c>
      <c r="AG159" s="192"/>
      <c r="AH159" s="226">
        <f t="shared" si="143"/>
        <v>0</v>
      </c>
      <c r="AI159" s="227">
        <f t="shared" si="144"/>
        <v>0</v>
      </c>
      <c r="AJ159" s="227">
        <f t="shared" si="134"/>
        <v>0</v>
      </c>
      <c r="AK159" s="227">
        <f t="shared" si="134"/>
        <v>0</v>
      </c>
      <c r="AL159" s="227">
        <f t="shared" si="134"/>
        <v>0</v>
      </c>
      <c r="AM159" s="228">
        <f t="shared" si="134"/>
        <v>0</v>
      </c>
      <c r="AN159" s="192"/>
      <c r="AO159" s="199"/>
      <c r="AP159" s="200"/>
      <c r="AQ159" s="200"/>
      <c r="AR159" s="200"/>
      <c r="AS159" s="200"/>
      <c r="AT159" s="201"/>
      <c r="AU159" s="30"/>
    </row>
    <row r="160" spans="1:47" s="31" customFormat="1">
      <c r="A160" s="188">
        <v>6</v>
      </c>
      <c r="B160" s="197" t="s">
        <v>110</v>
      </c>
      <c r="C160" s="202">
        <v>0.1</v>
      </c>
      <c r="D160" s="203" t="s">
        <v>111</v>
      </c>
      <c r="E160" s="192"/>
      <c r="F160" s="217">
        <f t="shared" si="135"/>
        <v>0</v>
      </c>
      <c r="G160" s="131">
        <f t="shared" si="136"/>
        <v>0</v>
      </c>
      <c r="H160" s="131">
        <f t="shared" si="136"/>
        <v>1.2000000000000002</v>
      </c>
      <c r="I160" s="131">
        <f t="shared" si="136"/>
        <v>1.2000000000000002</v>
      </c>
      <c r="J160" s="131">
        <f t="shared" si="136"/>
        <v>1.2000000000000002</v>
      </c>
      <c r="K160" s="218">
        <f t="shared" si="136"/>
        <v>1.2000000000000002</v>
      </c>
      <c r="L160" s="192"/>
      <c r="M160" s="217">
        <f t="shared" si="137"/>
        <v>0</v>
      </c>
      <c r="N160" s="131">
        <f t="shared" si="138"/>
        <v>0</v>
      </c>
      <c r="O160" s="131">
        <f t="shared" si="138"/>
        <v>0</v>
      </c>
      <c r="P160" s="131">
        <f t="shared" si="138"/>
        <v>0</v>
      </c>
      <c r="Q160" s="131">
        <f t="shared" si="138"/>
        <v>0</v>
      </c>
      <c r="R160" s="218">
        <f t="shared" si="138"/>
        <v>0</v>
      </c>
      <c r="S160" s="192"/>
      <c r="T160" s="217">
        <f t="shared" si="139"/>
        <v>0</v>
      </c>
      <c r="U160" s="131">
        <f t="shared" si="140"/>
        <v>0</v>
      </c>
      <c r="V160" s="131">
        <f t="shared" si="140"/>
        <v>0</v>
      </c>
      <c r="W160" s="131">
        <f t="shared" si="140"/>
        <v>0</v>
      </c>
      <c r="X160" s="131">
        <f t="shared" si="140"/>
        <v>1.3</v>
      </c>
      <c r="Y160" s="218">
        <f t="shared" si="140"/>
        <v>1.3</v>
      </c>
      <c r="Z160" s="192"/>
      <c r="AA160" s="217">
        <f t="shared" si="141"/>
        <v>0</v>
      </c>
      <c r="AB160" s="131">
        <f t="shared" si="142"/>
        <v>0</v>
      </c>
      <c r="AC160" s="131">
        <f t="shared" si="133"/>
        <v>0</v>
      </c>
      <c r="AD160" s="131">
        <f t="shared" si="133"/>
        <v>0</v>
      </c>
      <c r="AE160" s="131">
        <f t="shared" si="133"/>
        <v>0</v>
      </c>
      <c r="AF160" s="218">
        <f t="shared" si="133"/>
        <v>0</v>
      </c>
      <c r="AG160" s="192"/>
      <c r="AH160" s="217">
        <f t="shared" si="143"/>
        <v>0</v>
      </c>
      <c r="AI160" s="131">
        <f t="shared" si="144"/>
        <v>0</v>
      </c>
      <c r="AJ160" s="131">
        <f t="shared" si="134"/>
        <v>0</v>
      </c>
      <c r="AK160" s="131">
        <f t="shared" si="134"/>
        <v>0</v>
      </c>
      <c r="AL160" s="131">
        <f t="shared" si="134"/>
        <v>0</v>
      </c>
      <c r="AM160" s="218">
        <f t="shared" si="134"/>
        <v>0</v>
      </c>
      <c r="AN160" s="192"/>
      <c r="AO160" s="199"/>
      <c r="AP160" s="200"/>
      <c r="AQ160" s="200"/>
      <c r="AR160" s="200"/>
      <c r="AS160" s="200"/>
      <c r="AT160" s="201"/>
      <c r="AU160" s="30"/>
    </row>
    <row r="161" spans="1:47" s="31" customFormat="1" ht="24">
      <c r="A161" s="188">
        <v>7</v>
      </c>
      <c r="B161" s="197" t="s">
        <v>112</v>
      </c>
      <c r="C161" s="202">
        <v>0.1</v>
      </c>
      <c r="D161" s="203" t="s">
        <v>66</v>
      </c>
      <c r="E161" s="192"/>
      <c r="F161" s="217">
        <f t="shared" si="135"/>
        <v>0</v>
      </c>
      <c r="G161" s="131">
        <f t="shared" si="136"/>
        <v>0.2</v>
      </c>
      <c r="H161" s="131">
        <f t="shared" si="136"/>
        <v>0.2</v>
      </c>
      <c r="I161" s="131">
        <f t="shared" si="136"/>
        <v>0.2</v>
      </c>
      <c r="J161" s="131">
        <f t="shared" si="136"/>
        <v>0.8</v>
      </c>
      <c r="K161" s="218">
        <f t="shared" si="136"/>
        <v>1</v>
      </c>
      <c r="L161" s="192"/>
      <c r="M161" s="217">
        <f t="shared" si="137"/>
        <v>0</v>
      </c>
      <c r="N161" s="131">
        <f t="shared" si="138"/>
        <v>0</v>
      </c>
      <c r="O161" s="131">
        <f t="shared" si="138"/>
        <v>0</v>
      </c>
      <c r="P161" s="131">
        <f t="shared" si="138"/>
        <v>0</v>
      </c>
      <c r="Q161" s="131">
        <f t="shared" si="138"/>
        <v>0</v>
      </c>
      <c r="R161" s="218">
        <f t="shared" si="138"/>
        <v>0</v>
      </c>
      <c r="S161" s="192"/>
      <c r="T161" s="217">
        <f t="shared" si="139"/>
        <v>0</v>
      </c>
      <c r="U161" s="131">
        <f t="shared" si="140"/>
        <v>0</v>
      </c>
      <c r="V161" s="131">
        <f t="shared" si="140"/>
        <v>0</v>
      </c>
      <c r="W161" s="131">
        <f t="shared" si="140"/>
        <v>0</v>
      </c>
      <c r="X161" s="131">
        <f t="shared" si="140"/>
        <v>0</v>
      </c>
      <c r="Y161" s="218">
        <f t="shared" si="140"/>
        <v>0</v>
      </c>
      <c r="Z161" s="192"/>
      <c r="AA161" s="217">
        <f t="shared" si="141"/>
        <v>0</v>
      </c>
      <c r="AB161" s="131">
        <f t="shared" si="142"/>
        <v>0</v>
      </c>
      <c r="AC161" s="131">
        <f t="shared" si="133"/>
        <v>0</v>
      </c>
      <c r="AD161" s="131">
        <f t="shared" si="133"/>
        <v>0</v>
      </c>
      <c r="AE161" s="131">
        <f t="shared" si="133"/>
        <v>0</v>
      </c>
      <c r="AF161" s="218">
        <f t="shared" si="133"/>
        <v>0</v>
      </c>
      <c r="AG161" s="192"/>
      <c r="AH161" s="217">
        <f t="shared" si="143"/>
        <v>0</v>
      </c>
      <c r="AI161" s="131">
        <f t="shared" si="144"/>
        <v>0</v>
      </c>
      <c r="AJ161" s="131">
        <f t="shared" si="134"/>
        <v>0</v>
      </c>
      <c r="AK161" s="131">
        <f t="shared" si="134"/>
        <v>0</v>
      </c>
      <c r="AL161" s="131">
        <f t="shared" si="134"/>
        <v>0</v>
      </c>
      <c r="AM161" s="218">
        <f t="shared" si="134"/>
        <v>0</v>
      </c>
      <c r="AN161" s="192"/>
      <c r="AO161" s="199"/>
      <c r="AP161" s="200"/>
      <c r="AQ161" s="200"/>
      <c r="AR161" s="200"/>
      <c r="AS161" s="200"/>
      <c r="AT161" s="201"/>
      <c r="AU161" s="30"/>
    </row>
    <row r="162" spans="1:47" s="31" customFormat="1">
      <c r="A162" s="188">
        <v>8</v>
      </c>
      <c r="B162" s="197" t="s">
        <v>113</v>
      </c>
      <c r="C162" s="202">
        <v>0.1</v>
      </c>
      <c r="D162" s="203" t="s">
        <v>67</v>
      </c>
      <c r="E162" s="192"/>
      <c r="F162" s="217">
        <f t="shared" si="135"/>
        <v>0</v>
      </c>
      <c r="G162" s="131">
        <f t="shared" si="136"/>
        <v>0</v>
      </c>
      <c r="H162" s="131">
        <f t="shared" si="136"/>
        <v>0</v>
      </c>
      <c r="I162" s="131">
        <f t="shared" si="136"/>
        <v>0</v>
      </c>
      <c r="J162" s="131">
        <f t="shared" si="136"/>
        <v>0</v>
      </c>
      <c r="K162" s="218">
        <f t="shared" si="136"/>
        <v>0</v>
      </c>
      <c r="L162" s="192"/>
      <c r="M162" s="217">
        <f t="shared" si="137"/>
        <v>0</v>
      </c>
      <c r="N162" s="131">
        <f t="shared" si="138"/>
        <v>0</v>
      </c>
      <c r="O162" s="131">
        <f t="shared" si="138"/>
        <v>0</v>
      </c>
      <c r="P162" s="131">
        <f t="shared" si="138"/>
        <v>0</v>
      </c>
      <c r="Q162" s="131">
        <f t="shared" si="138"/>
        <v>0</v>
      </c>
      <c r="R162" s="218">
        <f t="shared" si="138"/>
        <v>0</v>
      </c>
      <c r="S162" s="192"/>
      <c r="T162" s="217">
        <f t="shared" si="139"/>
        <v>0</v>
      </c>
      <c r="U162" s="131">
        <f t="shared" si="140"/>
        <v>0</v>
      </c>
      <c r="V162" s="131">
        <f t="shared" si="140"/>
        <v>0</v>
      </c>
      <c r="W162" s="131">
        <f t="shared" si="140"/>
        <v>0</v>
      </c>
      <c r="X162" s="131">
        <f t="shared" si="140"/>
        <v>0.8</v>
      </c>
      <c r="Y162" s="218">
        <f t="shared" si="140"/>
        <v>0.8</v>
      </c>
      <c r="Z162" s="192"/>
      <c r="AA162" s="217">
        <f t="shared" si="141"/>
        <v>0</v>
      </c>
      <c r="AB162" s="131">
        <f t="shared" si="142"/>
        <v>0</v>
      </c>
      <c r="AC162" s="131">
        <f t="shared" si="133"/>
        <v>0</v>
      </c>
      <c r="AD162" s="131">
        <f t="shared" si="133"/>
        <v>0</v>
      </c>
      <c r="AE162" s="131">
        <f t="shared" si="133"/>
        <v>0</v>
      </c>
      <c r="AF162" s="218">
        <f t="shared" si="133"/>
        <v>0</v>
      </c>
      <c r="AG162" s="192"/>
      <c r="AH162" s="217">
        <f t="shared" si="143"/>
        <v>0</v>
      </c>
      <c r="AI162" s="131">
        <f t="shared" si="144"/>
        <v>0</v>
      </c>
      <c r="AJ162" s="131">
        <f t="shared" si="134"/>
        <v>0</v>
      </c>
      <c r="AK162" s="131">
        <f t="shared" si="134"/>
        <v>0</v>
      </c>
      <c r="AL162" s="131">
        <f t="shared" si="134"/>
        <v>0</v>
      </c>
      <c r="AM162" s="218">
        <f t="shared" si="134"/>
        <v>0</v>
      </c>
      <c r="AN162" s="192"/>
      <c r="AO162" s="199"/>
      <c r="AP162" s="200"/>
      <c r="AQ162" s="200"/>
      <c r="AR162" s="200"/>
      <c r="AS162" s="200"/>
      <c r="AT162" s="201"/>
      <c r="AU162" s="30"/>
    </row>
    <row r="163" spans="1:47" s="31" customFormat="1">
      <c r="A163" s="204">
        <v>9</v>
      </c>
      <c r="B163" s="197">
        <v>911306</v>
      </c>
      <c r="C163" s="202">
        <v>0.1</v>
      </c>
      <c r="D163" s="198" t="s">
        <v>114</v>
      </c>
      <c r="E163" s="192"/>
      <c r="F163" s="217">
        <f t="shared" si="135"/>
        <v>0</v>
      </c>
      <c r="G163" s="131">
        <f t="shared" si="136"/>
        <v>0</v>
      </c>
      <c r="H163" s="131">
        <f t="shared" si="136"/>
        <v>0</v>
      </c>
      <c r="I163" s="131">
        <f t="shared" si="136"/>
        <v>0</v>
      </c>
      <c r="J163" s="131">
        <f t="shared" si="136"/>
        <v>0</v>
      </c>
      <c r="K163" s="218">
        <f t="shared" si="136"/>
        <v>0</v>
      </c>
      <c r="L163" s="192"/>
      <c r="M163" s="217">
        <f t="shared" si="137"/>
        <v>0</v>
      </c>
      <c r="N163" s="131">
        <f t="shared" si="138"/>
        <v>0</v>
      </c>
      <c r="O163" s="131">
        <f t="shared" si="138"/>
        <v>0</v>
      </c>
      <c r="P163" s="131">
        <f t="shared" si="138"/>
        <v>0</v>
      </c>
      <c r="Q163" s="131">
        <f t="shared" si="138"/>
        <v>0</v>
      </c>
      <c r="R163" s="218">
        <f t="shared" si="138"/>
        <v>0</v>
      </c>
      <c r="S163" s="192"/>
      <c r="T163" s="217">
        <f t="shared" si="139"/>
        <v>0</v>
      </c>
      <c r="U163" s="131">
        <f t="shared" si="140"/>
        <v>0</v>
      </c>
      <c r="V163" s="131">
        <f t="shared" si="140"/>
        <v>0</v>
      </c>
      <c r="W163" s="131">
        <f t="shared" si="140"/>
        <v>0</v>
      </c>
      <c r="X163" s="131">
        <f t="shared" si="140"/>
        <v>10.3</v>
      </c>
      <c r="Y163" s="218">
        <f t="shared" si="140"/>
        <v>10.3</v>
      </c>
      <c r="Z163" s="192"/>
      <c r="AA163" s="217">
        <f t="shared" si="141"/>
        <v>0</v>
      </c>
      <c r="AB163" s="131">
        <f t="shared" si="142"/>
        <v>0</v>
      </c>
      <c r="AC163" s="131">
        <f t="shared" si="133"/>
        <v>0</v>
      </c>
      <c r="AD163" s="131">
        <f t="shared" si="133"/>
        <v>0</v>
      </c>
      <c r="AE163" s="131">
        <f t="shared" si="133"/>
        <v>0</v>
      </c>
      <c r="AF163" s="218">
        <f t="shared" si="133"/>
        <v>0</v>
      </c>
      <c r="AG163" s="192"/>
      <c r="AH163" s="217">
        <f t="shared" si="143"/>
        <v>0</v>
      </c>
      <c r="AI163" s="131">
        <f t="shared" si="144"/>
        <v>0</v>
      </c>
      <c r="AJ163" s="131">
        <f t="shared" si="134"/>
        <v>0</v>
      </c>
      <c r="AK163" s="131">
        <f t="shared" si="134"/>
        <v>0</v>
      </c>
      <c r="AL163" s="131">
        <f t="shared" si="134"/>
        <v>0</v>
      </c>
      <c r="AM163" s="218">
        <f t="shared" si="134"/>
        <v>0</v>
      </c>
      <c r="AN163" s="192"/>
      <c r="AO163" s="199"/>
      <c r="AP163" s="200"/>
      <c r="AQ163" s="200"/>
      <c r="AR163" s="200"/>
      <c r="AS163" s="200"/>
      <c r="AT163" s="201"/>
      <c r="AU163" s="30"/>
    </row>
    <row r="164" spans="1:47" s="31" customFormat="1">
      <c r="A164" s="204">
        <v>10</v>
      </c>
      <c r="B164" s="197">
        <v>91140101</v>
      </c>
      <c r="C164" s="205">
        <v>0.1</v>
      </c>
      <c r="D164" s="191" t="s">
        <v>115</v>
      </c>
      <c r="E164" s="192"/>
      <c r="F164" s="217">
        <f t="shared" si="135"/>
        <v>0</v>
      </c>
      <c r="G164" s="131">
        <f t="shared" si="136"/>
        <v>0</v>
      </c>
      <c r="H164" s="131">
        <f t="shared" si="136"/>
        <v>0.60000000000000009</v>
      </c>
      <c r="I164" s="131">
        <f t="shared" si="136"/>
        <v>0.60000000000000009</v>
      </c>
      <c r="J164" s="131">
        <f t="shared" si="136"/>
        <v>0.60000000000000009</v>
      </c>
      <c r="K164" s="218">
        <f t="shared" si="136"/>
        <v>0.60000000000000009</v>
      </c>
      <c r="L164" s="192"/>
      <c r="M164" s="217">
        <f t="shared" si="137"/>
        <v>0</v>
      </c>
      <c r="N164" s="131">
        <f t="shared" si="138"/>
        <v>0</v>
      </c>
      <c r="O164" s="131">
        <f t="shared" si="138"/>
        <v>0</v>
      </c>
      <c r="P164" s="131">
        <f t="shared" si="138"/>
        <v>0</v>
      </c>
      <c r="Q164" s="131">
        <f t="shared" si="138"/>
        <v>0</v>
      </c>
      <c r="R164" s="218">
        <f t="shared" si="138"/>
        <v>0</v>
      </c>
      <c r="S164" s="192"/>
      <c r="T164" s="217">
        <f t="shared" si="139"/>
        <v>0</v>
      </c>
      <c r="U164" s="131">
        <f t="shared" si="140"/>
        <v>0</v>
      </c>
      <c r="V164" s="131">
        <f t="shared" si="140"/>
        <v>0</v>
      </c>
      <c r="W164" s="131">
        <f t="shared" si="140"/>
        <v>0</v>
      </c>
      <c r="X164" s="131">
        <f t="shared" si="140"/>
        <v>2.7</v>
      </c>
      <c r="Y164" s="218">
        <f t="shared" si="140"/>
        <v>2.7</v>
      </c>
      <c r="Z164" s="192"/>
      <c r="AA164" s="217">
        <f t="shared" si="141"/>
        <v>0</v>
      </c>
      <c r="AB164" s="131">
        <f t="shared" si="142"/>
        <v>0</v>
      </c>
      <c r="AC164" s="131">
        <f t="shared" si="133"/>
        <v>0</v>
      </c>
      <c r="AD164" s="131">
        <f t="shared" si="133"/>
        <v>0</v>
      </c>
      <c r="AE164" s="131">
        <f t="shared" si="133"/>
        <v>0</v>
      </c>
      <c r="AF164" s="218">
        <f t="shared" si="133"/>
        <v>0</v>
      </c>
      <c r="AG164" s="192"/>
      <c r="AH164" s="217">
        <f t="shared" si="143"/>
        <v>0</v>
      </c>
      <c r="AI164" s="131">
        <f t="shared" si="144"/>
        <v>0</v>
      </c>
      <c r="AJ164" s="131">
        <f t="shared" si="134"/>
        <v>0</v>
      </c>
      <c r="AK164" s="131">
        <f t="shared" si="134"/>
        <v>0</v>
      </c>
      <c r="AL164" s="131">
        <f t="shared" si="134"/>
        <v>0</v>
      </c>
      <c r="AM164" s="218">
        <f t="shared" si="134"/>
        <v>0</v>
      </c>
      <c r="AN164" s="192"/>
      <c r="AO164" s="199"/>
      <c r="AP164" s="200"/>
      <c r="AQ164" s="200"/>
      <c r="AR164" s="200"/>
      <c r="AS164" s="200"/>
      <c r="AT164" s="201"/>
      <c r="AU164" s="30"/>
    </row>
    <row r="165" spans="1:47" s="31" customFormat="1">
      <c r="A165" s="204">
        <v>11</v>
      </c>
      <c r="B165" s="197">
        <v>91140102</v>
      </c>
      <c r="C165" s="205">
        <v>0.04</v>
      </c>
      <c r="D165" s="191" t="s">
        <v>72</v>
      </c>
      <c r="E165" s="192"/>
      <c r="F165" s="217">
        <f t="shared" si="135"/>
        <v>0</v>
      </c>
      <c r="G165" s="131">
        <f t="shared" si="136"/>
        <v>0</v>
      </c>
      <c r="H165" s="131">
        <f t="shared" si="136"/>
        <v>0</v>
      </c>
      <c r="I165" s="131">
        <f t="shared" si="136"/>
        <v>0.04</v>
      </c>
      <c r="J165" s="131">
        <f t="shared" si="136"/>
        <v>0.04</v>
      </c>
      <c r="K165" s="218">
        <f t="shared" si="136"/>
        <v>0.04</v>
      </c>
      <c r="L165" s="192"/>
      <c r="M165" s="217">
        <f t="shared" si="137"/>
        <v>0</v>
      </c>
      <c r="N165" s="131">
        <f t="shared" si="138"/>
        <v>0</v>
      </c>
      <c r="O165" s="131">
        <f t="shared" si="138"/>
        <v>0</v>
      </c>
      <c r="P165" s="131">
        <f t="shared" si="138"/>
        <v>0</v>
      </c>
      <c r="Q165" s="131">
        <f t="shared" si="138"/>
        <v>0</v>
      </c>
      <c r="R165" s="218">
        <f t="shared" si="138"/>
        <v>0</v>
      </c>
      <c r="S165" s="192"/>
      <c r="T165" s="217">
        <f t="shared" si="139"/>
        <v>0</v>
      </c>
      <c r="U165" s="131">
        <f t="shared" si="140"/>
        <v>0</v>
      </c>
      <c r="V165" s="131">
        <f t="shared" si="140"/>
        <v>0</v>
      </c>
      <c r="W165" s="131">
        <f t="shared" si="140"/>
        <v>0</v>
      </c>
      <c r="X165" s="131">
        <f t="shared" si="140"/>
        <v>0</v>
      </c>
      <c r="Y165" s="218">
        <f t="shared" si="140"/>
        <v>0</v>
      </c>
      <c r="Z165" s="192"/>
      <c r="AA165" s="217">
        <f t="shared" si="141"/>
        <v>0</v>
      </c>
      <c r="AB165" s="131">
        <f t="shared" si="142"/>
        <v>0</v>
      </c>
      <c r="AC165" s="131">
        <f t="shared" si="133"/>
        <v>0</v>
      </c>
      <c r="AD165" s="131">
        <f t="shared" si="133"/>
        <v>0</v>
      </c>
      <c r="AE165" s="131">
        <f t="shared" si="133"/>
        <v>0</v>
      </c>
      <c r="AF165" s="218">
        <f t="shared" si="133"/>
        <v>0</v>
      </c>
      <c r="AG165" s="192"/>
      <c r="AH165" s="217">
        <f t="shared" si="143"/>
        <v>0</v>
      </c>
      <c r="AI165" s="131">
        <f t="shared" si="144"/>
        <v>0</v>
      </c>
      <c r="AJ165" s="131">
        <f t="shared" si="134"/>
        <v>0</v>
      </c>
      <c r="AK165" s="131">
        <f t="shared" si="134"/>
        <v>0</v>
      </c>
      <c r="AL165" s="131">
        <f t="shared" si="134"/>
        <v>0</v>
      </c>
      <c r="AM165" s="218">
        <f t="shared" si="134"/>
        <v>0</v>
      </c>
      <c r="AN165" s="192"/>
      <c r="AO165" s="199"/>
      <c r="AP165" s="200"/>
      <c r="AQ165" s="200"/>
      <c r="AR165" s="200"/>
      <c r="AS165" s="200"/>
      <c r="AT165" s="201"/>
      <c r="AU165" s="30"/>
    </row>
    <row r="166" spans="1:47" s="31" customFormat="1">
      <c r="A166" s="204">
        <v>12</v>
      </c>
      <c r="B166" s="197" t="s">
        <v>116</v>
      </c>
      <c r="C166" s="202">
        <v>0.02</v>
      </c>
      <c r="D166" s="206" t="s">
        <v>74</v>
      </c>
      <c r="E166" s="192"/>
      <c r="F166" s="217">
        <f t="shared" si="135"/>
        <v>0</v>
      </c>
      <c r="G166" s="131">
        <f t="shared" si="136"/>
        <v>0</v>
      </c>
      <c r="H166" s="131">
        <f t="shared" si="136"/>
        <v>0</v>
      </c>
      <c r="I166" s="131">
        <f t="shared" si="136"/>
        <v>0</v>
      </c>
      <c r="J166" s="131">
        <f t="shared" si="136"/>
        <v>0</v>
      </c>
      <c r="K166" s="218">
        <f t="shared" si="136"/>
        <v>0</v>
      </c>
      <c r="L166" s="192"/>
      <c r="M166" s="217">
        <f t="shared" si="137"/>
        <v>0</v>
      </c>
      <c r="N166" s="131">
        <f t="shared" si="138"/>
        <v>0</v>
      </c>
      <c r="O166" s="131">
        <f t="shared" si="138"/>
        <v>0</v>
      </c>
      <c r="P166" s="131">
        <f t="shared" si="138"/>
        <v>0</v>
      </c>
      <c r="Q166" s="131">
        <f t="shared" si="138"/>
        <v>0</v>
      </c>
      <c r="R166" s="218">
        <f t="shared" si="138"/>
        <v>0</v>
      </c>
      <c r="S166" s="192"/>
      <c r="T166" s="217">
        <f t="shared" si="139"/>
        <v>0</v>
      </c>
      <c r="U166" s="131">
        <f t="shared" si="140"/>
        <v>0</v>
      </c>
      <c r="V166" s="131">
        <f t="shared" si="140"/>
        <v>0</v>
      </c>
      <c r="W166" s="131">
        <f t="shared" si="140"/>
        <v>0</v>
      </c>
      <c r="X166" s="131">
        <f t="shared" si="140"/>
        <v>0</v>
      </c>
      <c r="Y166" s="218">
        <f t="shared" si="140"/>
        <v>0</v>
      </c>
      <c r="Z166" s="192"/>
      <c r="AA166" s="217">
        <f t="shared" si="141"/>
        <v>0</v>
      </c>
      <c r="AB166" s="131">
        <f t="shared" si="142"/>
        <v>0</v>
      </c>
      <c r="AC166" s="131">
        <f t="shared" si="133"/>
        <v>0</v>
      </c>
      <c r="AD166" s="131">
        <f t="shared" si="133"/>
        <v>0</v>
      </c>
      <c r="AE166" s="131">
        <f t="shared" si="133"/>
        <v>0</v>
      </c>
      <c r="AF166" s="218">
        <f t="shared" si="133"/>
        <v>0</v>
      </c>
      <c r="AG166" s="192"/>
      <c r="AH166" s="217">
        <f t="shared" si="143"/>
        <v>0</v>
      </c>
      <c r="AI166" s="131">
        <f t="shared" si="144"/>
        <v>0</v>
      </c>
      <c r="AJ166" s="131">
        <f t="shared" si="134"/>
        <v>0</v>
      </c>
      <c r="AK166" s="131">
        <f t="shared" si="134"/>
        <v>0</v>
      </c>
      <c r="AL166" s="131">
        <f t="shared" si="134"/>
        <v>0</v>
      </c>
      <c r="AM166" s="218">
        <f t="shared" si="134"/>
        <v>0</v>
      </c>
      <c r="AN166" s="192"/>
      <c r="AO166" s="199"/>
      <c r="AP166" s="200"/>
      <c r="AQ166" s="200"/>
      <c r="AR166" s="200"/>
      <c r="AS166" s="200"/>
      <c r="AT166" s="201"/>
      <c r="AU166" s="30"/>
    </row>
    <row r="167" spans="1:47" s="31" customFormat="1">
      <c r="A167" s="204">
        <v>13</v>
      </c>
      <c r="B167" s="197" t="s">
        <v>117</v>
      </c>
      <c r="C167" s="202">
        <v>0.02</v>
      </c>
      <c r="D167" s="206" t="s">
        <v>75</v>
      </c>
      <c r="E167" s="192"/>
      <c r="F167" s="217">
        <f t="shared" si="135"/>
        <v>0</v>
      </c>
      <c r="G167" s="131">
        <f t="shared" si="136"/>
        <v>0</v>
      </c>
      <c r="H167" s="131">
        <f t="shared" si="136"/>
        <v>0</v>
      </c>
      <c r="I167" s="131">
        <f t="shared" si="136"/>
        <v>0</v>
      </c>
      <c r="J167" s="131">
        <f t="shared" si="136"/>
        <v>0</v>
      </c>
      <c r="K167" s="218">
        <f t="shared" si="136"/>
        <v>0</v>
      </c>
      <c r="L167" s="192"/>
      <c r="M167" s="217">
        <f t="shared" si="137"/>
        <v>0</v>
      </c>
      <c r="N167" s="131">
        <f t="shared" si="138"/>
        <v>0</v>
      </c>
      <c r="O167" s="131">
        <f t="shared" si="138"/>
        <v>0</v>
      </c>
      <c r="P167" s="131">
        <f t="shared" si="138"/>
        <v>0</v>
      </c>
      <c r="Q167" s="131">
        <f t="shared" si="138"/>
        <v>0</v>
      </c>
      <c r="R167" s="218">
        <f t="shared" si="138"/>
        <v>0</v>
      </c>
      <c r="S167" s="192"/>
      <c r="T167" s="217">
        <f t="shared" si="139"/>
        <v>0</v>
      </c>
      <c r="U167" s="131">
        <f t="shared" si="140"/>
        <v>0</v>
      </c>
      <c r="V167" s="131">
        <f t="shared" si="140"/>
        <v>0</v>
      </c>
      <c r="W167" s="131">
        <f t="shared" si="140"/>
        <v>0</v>
      </c>
      <c r="X167" s="131">
        <f t="shared" si="140"/>
        <v>0</v>
      </c>
      <c r="Y167" s="218">
        <f t="shared" si="140"/>
        <v>0</v>
      </c>
      <c r="Z167" s="192"/>
      <c r="AA167" s="217">
        <f t="shared" si="141"/>
        <v>0</v>
      </c>
      <c r="AB167" s="131">
        <f t="shared" si="142"/>
        <v>0</v>
      </c>
      <c r="AC167" s="131">
        <f t="shared" si="133"/>
        <v>0</v>
      </c>
      <c r="AD167" s="131">
        <f t="shared" si="133"/>
        <v>0</v>
      </c>
      <c r="AE167" s="131">
        <f t="shared" si="133"/>
        <v>0</v>
      </c>
      <c r="AF167" s="218">
        <f t="shared" si="133"/>
        <v>0</v>
      </c>
      <c r="AG167" s="192"/>
      <c r="AH167" s="217">
        <f t="shared" si="143"/>
        <v>0</v>
      </c>
      <c r="AI167" s="131">
        <f t="shared" si="144"/>
        <v>0</v>
      </c>
      <c r="AJ167" s="131">
        <f t="shared" si="134"/>
        <v>0</v>
      </c>
      <c r="AK167" s="131">
        <f t="shared" si="134"/>
        <v>0</v>
      </c>
      <c r="AL167" s="131">
        <f t="shared" si="134"/>
        <v>0</v>
      </c>
      <c r="AM167" s="218">
        <f t="shared" si="134"/>
        <v>0</v>
      </c>
      <c r="AN167" s="192"/>
      <c r="AO167" s="199"/>
      <c r="AP167" s="200"/>
      <c r="AQ167" s="200"/>
      <c r="AR167" s="200"/>
      <c r="AS167" s="200"/>
      <c r="AT167" s="201"/>
      <c r="AU167" s="30"/>
    </row>
    <row r="168" spans="1:47" s="31" customFormat="1">
      <c r="A168" s="204">
        <v>14</v>
      </c>
      <c r="B168" s="197" t="s">
        <v>118</v>
      </c>
      <c r="C168" s="202">
        <v>0.02</v>
      </c>
      <c r="D168" s="206" t="s">
        <v>76</v>
      </c>
      <c r="E168" s="192"/>
      <c r="F168" s="217">
        <f t="shared" si="135"/>
        <v>0</v>
      </c>
      <c r="G168" s="131">
        <f t="shared" si="136"/>
        <v>0</v>
      </c>
      <c r="H168" s="131">
        <f t="shared" si="136"/>
        <v>0</v>
      </c>
      <c r="I168" s="131">
        <f t="shared" si="136"/>
        <v>0</v>
      </c>
      <c r="J168" s="131">
        <f t="shared" si="136"/>
        <v>0</v>
      </c>
      <c r="K168" s="218">
        <f t="shared" si="136"/>
        <v>0</v>
      </c>
      <c r="L168" s="192"/>
      <c r="M168" s="217">
        <f t="shared" si="137"/>
        <v>0</v>
      </c>
      <c r="N168" s="131">
        <f t="shared" si="138"/>
        <v>0</v>
      </c>
      <c r="O168" s="131">
        <f t="shared" si="138"/>
        <v>0</v>
      </c>
      <c r="P168" s="131">
        <f t="shared" si="138"/>
        <v>0</v>
      </c>
      <c r="Q168" s="131">
        <f t="shared" si="138"/>
        <v>0</v>
      </c>
      <c r="R168" s="218">
        <f t="shared" si="138"/>
        <v>0</v>
      </c>
      <c r="S168" s="192"/>
      <c r="T168" s="217">
        <f t="shared" si="139"/>
        <v>0</v>
      </c>
      <c r="U168" s="131">
        <f t="shared" si="140"/>
        <v>0</v>
      </c>
      <c r="V168" s="131">
        <f t="shared" si="140"/>
        <v>0</v>
      </c>
      <c r="W168" s="131">
        <f t="shared" si="140"/>
        <v>0</v>
      </c>
      <c r="X168" s="131">
        <f t="shared" si="140"/>
        <v>0</v>
      </c>
      <c r="Y168" s="218">
        <f t="shared" si="140"/>
        <v>0</v>
      </c>
      <c r="Z168" s="192"/>
      <c r="AA168" s="217">
        <f t="shared" si="141"/>
        <v>0</v>
      </c>
      <c r="AB168" s="131">
        <f t="shared" si="142"/>
        <v>0</v>
      </c>
      <c r="AC168" s="131">
        <f t="shared" si="133"/>
        <v>0</v>
      </c>
      <c r="AD168" s="131">
        <f t="shared" si="133"/>
        <v>0</v>
      </c>
      <c r="AE168" s="131">
        <f t="shared" si="133"/>
        <v>0</v>
      </c>
      <c r="AF168" s="218">
        <f t="shared" si="133"/>
        <v>0</v>
      </c>
      <c r="AG168" s="192"/>
      <c r="AH168" s="217">
        <f t="shared" si="143"/>
        <v>0</v>
      </c>
      <c r="AI168" s="131">
        <f t="shared" si="144"/>
        <v>0</v>
      </c>
      <c r="AJ168" s="131">
        <f t="shared" si="134"/>
        <v>0</v>
      </c>
      <c r="AK168" s="131">
        <f t="shared" si="134"/>
        <v>0</v>
      </c>
      <c r="AL168" s="131">
        <f t="shared" si="134"/>
        <v>0</v>
      </c>
      <c r="AM168" s="218">
        <f t="shared" si="134"/>
        <v>0</v>
      </c>
      <c r="AN168" s="192"/>
      <c r="AO168" s="199"/>
      <c r="AP168" s="200"/>
      <c r="AQ168" s="200"/>
      <c r="AR168" s="200"/>
      <c r="AS168" s="200"/>
      <c r="AT168" s="201"/>
      <c r="AU168" s="30"/>
    </row>
    <row r="169" spans="1:47" s="31" customFormat="1">
      <c r="A169" s="204">
        <v>15</v>
      </c>
      <c r="B169" s="197" t="s">
        <v>119</v>
      </c>
      <c r="C169" s="202">
        <v>0.02</v>
      </c>
      <c r="D169" s="191" t="s">
        <v>77</v>
      </c>
      <c r="E169" s="192"/>
      <c r="F169" s="217">
        <f t="shared" si="135"/>
        <v>0</v>
      </c>
      <c r="G169" s="131">
        <f t="shared" si="136"/>
        <v>0</v>
      </c>
      <c r="H169" s="131">
        <f t="shared" si="136"/>
        <v>0</v>
      </c>
      <c r="I169" s="131">
        <f t="shared" si="136"/>
        <v>0</v>
      </c>
      <c r="J169" s="131">
        <f t="shared" si="136"/>
        <v>0</v>
      </c>
      <c r="K169" s="218">
        <f t="shared" si="136"/>
        <v>0</v>
      </c>
      <c r="L169" s="192"/>
      <c r="M169" s="217">
        <f t="shared" si="137"/>
        <v>0</v>
      </c>
      <c r="N169" s="131">
        <f t="shared" si="138"/>
        <v>0</v>
      </c>
      <c r="O169" s="131">
        <f t="shared" si="138"/>
        <v>0</v>
      </c>
      <c r="P169" s="131">
        <f t="shared" si="138"/>
        <v>0</v>
      </c>
      <c r="Q169" s="131">
        <f t="shared" si="138"/>
        <v>0</v>
      </c>
      <c r="R169" s="218">
        <f t="shared" si="138"/>
        <v>0</v>
      </c>
      <c r="S169" s="192"/>
      <c r="T169" s="217">
        <f t="shared" si="139"/>
        <v>0</v>
      </c>
      <c r="U169" s="131">
        <f t="shared" si="140"/>
        <v>0</v>
      </c>
      <c r="V169" s="131">
        <f t="shared" si="140"/>
        <v>0</v>
      </c>
      <c r="W169" s="131">
        <f t="shared" si="140"/>
        <v>0</v>
      </c>
      <c r="X169" s="131">
        <f t="shared" si="140"/>
        <v>0</v>
      </c>
      <c r="Y169" s="218">
        <f t="shared" si="140"/>
        <v>0</v>
      </c>
      <c r="Z169" s="192"/>
      <c r="AA169" s="217">
        <f t="shared" si="141"/>
        <v>0</v>
      </c>
      <c r="AB169" s="131">
        <f t="shared" si="142"/>
        <v>0</v>
      </c>
      <c r="AC169" s="131">
        <f t="shared" si="133"/>
        <v>0</v>
      </c>
      <c r="AD169" s="131">
        <f t="shared" si="133"/>
        <v>0</v>
      </c>
      <c r="AE169" s="131">
        <f t="shared" si="133"/>
        <v>0</v>
      </c>
      <c r="AF169" s="218">
        <f t="shared" si="133"/>
        <v>0</v>
      </c>
      <c r="AG169" s="192"/>
      <c r="AH169" s="217">
        <f t="shared" si="143"/>
        <v>0</v>
      </c>
      <c r="AI169" s="131">
        <f t="shared" si="144"/>
        <v>0</v>
      </c>
      <c r="AJ169" s="131">
        <f t="shared" si="134"/>
        <v>0</v>
      </c>
      <c r="AK169" s="131">
        <f t="shared" si="134"/>
        <v>0</v>
      </c>
      <c r="AL169" s="131">
        <f t="shared" si="134"/>
        <v>0</v>
      </c>
      <c r="AM169" s="218">
        <f t="shared" si="134"/>
        <v>0</v>
      </c>
      <c r="AN169" s="192"/>
      <c r="AO169" s="199"/>
      <c r="AP169" s="200"/>
      <c r="AQ169" s="200"/>
      <c r="AR169" s="200"/>
      <c r="AS169" s="200"/>
      <c r="AT169" s="201"/>
      <c r="AU169" s="30"/>
    </row>
    <row r="170" spans="1:47" s="31" customFormat="1">
      <c r="A170" s="204">
        <v>16</v>
      </c>
      <c r="B170" s="197" t="s">
        <v>120</v>
      </c>
      <c r="C170" s="202">
        <v>0.02</v>
      </c>
      <c r="D170" s="206" t="s">
        <v>78</v>
      </c>
      <c r="E170" s="192"/>
      <c r="F170" s="217">
        <f t="shared" si="135"/>
        <v>0</v>
      </c>
      <c r="G170" s="131" t="e">
        <f>F170+(#REF!*$C126)-(G148*$C126)</f>
        <v>#REF!</v>
      </c>
      <c r="H170" s="131" t="e">
        <f t="shared" si="136"/>
        <v>#REF!</v>
      </c>
      <c r="I170" s="131" t="e">
        <f t="shared" si="136"/>
        <v>#REF!</v>
      </c>
      <c r="J170" s="131" t="e">
        <f t="shared" si="136"/>
        <v>#REF!</v>
      </c>
      <c r="K170" s="218" t="e">
        <f t="shared" si="136"/>
        <v>#REF!</v>
      </c>
      <c r="L170" s="192"/>
      <c r="M170" s="217">
        <f t="shared" si="137"/>
        <v>0</v>
      </c>
      <c r="N170" s="131">
        <f t="shared" si="138"/>
        <v>0</v>
      </c>
      <c r="O170" s="131">
        <f t="shared" si="138"/>
        <v>0</v>
      </c>
      <c r="P170" s="131">
        <f t="shared" si="138"/>
        <v>0</v>
      </c>
      <c r="Q170" s="131">
        <f t="shared" si="138"/>
        <v>0</v>
      </c>
      <c r="R170" s="218">
        <f t="shared" si="138"/>
        <v>0</v>
      </c>
      <c r="S170" s="192"/>
      <c r="T170" s="217">
        <f t="shared" si="139"/>
        <v>0</v>
      </c>
      <c r="U170" s="131">
        <f>T170+(G126*$C126)-(U148*$C126)</f>
        <v>29.793694599999998</v>
      </c>
      <c r="V170" s="131">
        <f t="shared" si="140"/>
        <v>29.793694599999998</v>
      </c>
      <c r="W170" s="131">
        <f t="shared" si="140"/>
        <v>29.793694599999998</v>
      </c>
      <c r="X170" s="131">
        <f t="shared" si="140"/>
        <v>29.793694599999998</v>
      </c>
      <c r="Y170" s="218">
        <f t="shared" si="140"/>
        <v>29.793694599999998</v>
      </c>
      <c r="Z170" s="192"/>
      <c r="AA170" s="217">
        <f t="shared" si="141"/>
        <v>0</v>
      </c>
      <c r="AB170" s="131">
        <f t="shared" si="142"/>
        <v>0</v>
      </c>
      <c r="AC170" s="131">
        <f t="shared" si="133"/>
        <v>0</v>
      </c>
      <c r="AD170" s="131">
        <f t="shared" si="133"/>
        <v>0</v>
      </c>
      <c r="AE170" s="131">
        <f t="shared" si="133"/>
        <v>0</v>
      </c>
      <c r="AF170" s="218">
        <f t="shared" si="133"/>
        <v>0</v>
      </c>
      <c r="AG170" s="192"/>
      <c r="AH170" s="217">
        <f t="shared" si="143"/>
        <v>0</v>
      </c>
      <c r="AI170" s="131">
        <f t="shared" si="144"/>
        <v>0</v>
      </c>
      <c r="AJ170" s="131">
        <f t="shared" si="134"/>
        <v>0</v>
      </c>
      <c r="AK170" s="131">
        <f t="shared" si="134"/>
        <v>0</v>
      </c>
      <c r="AL170" s="131">
        <f t="shared" si="134"/>
        <v>0</v>
      </c>
      <c r="AM170" s="218">
        <f t="shared" si="134"/>
        <v>0</v>
      </c>
      <c r="AN170" s="192"/>
      <c r="AO170" s="199"/>
      <c r="AP170" s="200"/>
      <c r="AQ170" s="200"/>
      <c r="AR170" s="200"/>
      <c r="AS170" s="200"/>
      <c r="AT170" s="201"/>
      <c r="AU170" s="30"/>
    </row>
    <row r="171" spans="1:47" s="31" customFormat="1">
      <c r="A171" s="204">
        <v>17</v>
      </c>
      <c r="B171" s="197" t="s">
        <v>121</v>
      </c>
      <c r="C171" s="202">
        <v>0.02</v>
      </c>
      <c r="D171" s="203" t="s">
        <v>79</v>
      </c>
      <c r="E171" s="192"/>
      <c r="F171" s="217">
        <f t="shared" si="135"/>
        <v>0</v>
      </c>
      <c r="G171" s="131">
        <f t="shared" si="136"/>
        <v>0</v>
      </c>
      <c r="H171" s="131">
        <f t="shared" si="136"/>
        <v>0</v>
      </c>
      <c r="I171" s="131">
        <f t="shared" si="136"/>
        <v>0</v>
      </c>
      <c r="J171" s="131">
        <f t="shared" si="136"/>
        <v>0</v>
      </c>
      <c r="K171" s="218">
        <f t="shared" si="136"/>
        <v>0</v>
      </c>
      <c r="L171" s="192"/>
      <c r="M171" s="217">
        <f t="shared" si="137"/>
        <v>0</v>
      </c>
      <c r="N171" s="131" t="e">
        <f>M171+(#REF!*$C127)-(N149*$C127)</f>
        <v>#REF!</v>
      </c>
      <c r="O171" s="131" t="e">
        <f t="shared" si="138"/>
        <v>#REF!</v>
      </c>
      <c r="P171" s="131" t="e">
        <f t="shared" si="138"/>
        <v>#REF!</v>
      </c>
      <c r="Q171" s="131" t="e">
        <f t="shared" si="138"/>
        <v>#REF!</v>
      </c>
      <c r="R171" s="218" t="e">
        <f t="shared" si="138"/>
        <v>#REF!</v>
      </c>
      <c r="S171" s="192"/>
      <c r="T171" s="217">
        <f t="shared" si="139"/>
        <v>0</v>
      </c>
      <c r="U171" s="131">
        <f>T171+(N127*$C127)-(U149*$C127)</f>
        <v>213.19137077043806</v>
      </c>
      <c r="V171" s="131">
        <f t="shared" si="140"/>
        <v>213.19137077043806</v>
      </c>
      <c r="W171" s="131">
        <f t="shared" si="140"/>
        <v>213.19137077043806</v>
      </c>
      <c r="X171" s="131">
        <f t="shared" si="140"/>
        <v>213.19137077043806</v>
      </c>
      <c r="Y171" s="218">
        <f t="shared" si="140"/>
        <v>213.19137077043806</v>
      </c>
      <c r="Z171" s="192"/>
      <c r="AA171" s="217">
        <f t="shared" si="141"/>
        <v>0</v>
      </c>
      <c r="AB171" s="131">
        <f t="shared" si="142"/>
        <v>0</v>
      </c>
      <c r="AC171" s="131">
        <f t="shared" si="142"/>
        <v>0</v>
      </c>
      <c r="AD171" s="131">
        <f t="shared" si="142"/>
        <v>0</v>
      </c>
      <c r="AE171" s="131">
        <f t="shared" si="142"/>
        <v>0</v>
      </c>
      <c r="AF171" s="218">
        <f t="shared" si="142"/>
        <v>0</v>
      </c>
      <c r="AG171" s="192"/>
      <c r="AH171" s="217">
        <f t="shared" si="143"/>
        <v>0</v>
      </c>
      <c r="AI171" s="131">
        <f t="shared" si="144"/>
        <v>0</v>
      </c>
      <c r="AJ171" s="131">
        <f t="shared" si="144"/>
        <v>0</v>
      </c>
      <c r="AK171" s="131">
        <f t="shared" si="144"/>
        <v>0</v>
      </c>
      <c r="AL171" s="131">
        <f t="shared" si="144"/>
        <v>0</v>
      </c>
      <c r="AM171" s="218">
        <f t="shared" si="144"/>
        <v>0</v>
      </c>
      <c r="AN171" s="192"/>
      <c r="AO171" s="199"/>
      <c r="AP171" s="200"/>
      <c r="AQ171" s="200"/>
      <c r="AR171" s="200"/>
      <c r="AS171" s="200"/>
      <c r="AT171" s="201"/>
      <c r="AU171" s="30"/>
    </row>
    <row r="172" spans="1:47" s="31" customFormat="1" ht="24">
      <c r="A172" s="204">
        <v>18</v>
      </c>
      <c r="B172" s="197" t="s">
        <v>122</v>
      </c>
      <c r="C172" s="202">
        <v>0.04</v>
      </c>
      <c r="D172" s="203" t="s">
        <v>80</v>
      </c>
      <c r="E172" s="192"/>
      <c r="F172" s="217">
        <f t="shared" si="135"/>
        <v>0</v>
      </c>
      <c r="G172" s="131">
        <f t="shared" ref="G172:K175" si="145">F172+(G128*$C128)-(G150*$C128)</f>
        <v>0</v>
      </c>
      <c r="H172" s="131">
        <f t="shared" si="145"/>
        <v>0</v>
      </c>
      <c r="I172" s="131">
        <f t="shared" si="145"/>
        <v>0</v>
      </c>
      <c r="J172" s="131">
        <f t="shared" si="145"/>
        <v>0</v>
      </c>
      <c r="K172" s="218">
        <f t="shared" si="145"/>
        <v>0</v>
      </c>
      <c r="L172" s="192"/>
      <c r="M172" s="217">
        <f t="shared" si="137"/>
        <v>0</v>
      </c>
      <c r="N172" s="131">
        <f t="shared" ref="N172:R175" si="146">M172+(N128*$C128)-(N150*$C128)</f>
        <v>0</v>
      </c>
      <c r="O172" s="131">
        <f t="shared" si="146"/>
        <v>0</v>
      </c>
      <c r="P172" s="131">
        <f t="shared" si="146"/>
        <v>0</v>
      </c>
      <c r="Q172" s="131">
        <f t="shared" si="146"/>
        <v>0</v>
      </c>
      <c r="R172" s="218">
        <f t="shared" si="146"/>
        <v>0</v>
      </c>
      <c r="S172" s="192"/>
      <c r="T172" s="217">
        <f t="shared" si="139"/>
        <v>0</v>
      </c>
      <c r="U172" s="131">
        <f t="shared" ref="U172:Y175" si="147">T172+(U128*$C128)-(U150*$C128)</f>
        <v>127.34759492415392</v>
      </c>
      <c r="V172" s="131">
        <f t="shared" si="147"/>
        <v>127.34759492415392</v>
      </c>
      <c r="W172" s="131">
        <f t="shared" si="147"/>
        <v>127.34759492415392</v>
      </c>
      <c r="X172" s="131">
        <f t="shared" si="147"/>
        <v>127.34759492415392</v>
      </c>
      <c r="Y172" s="218">
        <f t="shared" si="147"/>
        <v>127.34759492415392</v>
      </c>
      <c r="Z172" s="192"/>
      <c r="AA172" s="217">
        <f t="shared" si="141"/>
        <v>0</v>
      </c>
      <c r="AB172" s="131">
        <f t="shared" ref="AB172:AF175" si="148">AA172+(AB128*$C128)-(AB150*$C128)</f>
        <v>0</v>
      </c>
      <c r="AC172" s="131">
        <f t="shared" si="148"/>
        <v>0</v>
      </c>
      <c r="AD172" s="131">
        <f t="shared" si="148"/>
        <v>0</v>
      </c>
      <c r="AE172" s="131">
        <f t="shared" si="148"/>
        <v>0</v>
      </c>
      <c r="AF172" s="218">
        <f t="shared" si="148"/>
        <v>0</v>
      </c>
      <c r="AG172" s="192"/>
      <c r="AH172" s="217">
        <f t="shared" si="143"/>
        <v>0</v>
      </c>
      <c r="AI172" s="131">
        <f t="shared" ref="AI172:AM175" si="149">AH172+(AI128*$C128)-(AI150*$C128)</f>
        <v>0</v>
      </c>
      <c r="AJ172" s="131">
        <f t="shared" si="149"/>
        <v>0</v>
      </c>
      <c r="AK172" s="131">
        <f t="shared" si="149"/>
        <v>0</v>
      </c>
      <c r="AL172" s="131">
        <f t="shared" si="149"/>
        <v>0</v>
      </c>
      <c r="AM172" s="218">
        <f t="shared" si="149"/>
        <v>0</v>
      </c>
      <c r="AN172" s="192"/>
      <c r="AO172" s="199"/>
      <c r="AP172" s="200"/>
      <c r="AQ172" s="200"/>
      <c r="AR172" s="200"/>
      <c r="AS172" s="200"/>
      <c r="AT172" s="201"/>
      <c r="AU172" s="30"/>
    </row>
    <row r="173" spans="1:47" s="31" customFormat="1">
      <c r="A173" s="204">
        <v>19</v>
      </c>
      <c r="B173" s="197" t="s">
        <v>123</v>
      </c>
      <c r="C173" s="202">
        <v>0.04</v>
      </c>
      <c r="D173" s="203" t="s">
        <v>81</v>
      </c>
      <c r="E173" s="192"/>
      <c r="F173" s="217">
        <f t="shared" si="135"/>
        <v>0</v>
      </c>
      <c r="G173" s="131">
        <f t="shared" si="145"/>
        <v>0.04</v>
      </c>
      <c r="H173" s="131">
        <f t="shared" si="145"/>
        <v>0.04</v>
      </c>
      <c r="I173" s="131">
        <f t="shared" si="145"/>
        <v>0.04</v>
      </c>
      <c r="J173" s="131">
        <f t="shared" si="145"/>
        <v>0.04</v>
      </c>
      <c r="K173" s="218">
        <f t="shared" si="145"/>
        <v>0.04</v>
      </c>
      <c r="L173" s="192"/>
      <c r="M173" s="217">
        <f t="shared" si="137"/>
        <v>0</v>
      </c>
      <c r="N173" s="131">
        <f t="shared" si="146"/>
        <v>0</v>
      </c>
      <c r="O173" s="131">
        <f t="shared" si="146"/>
        <v>0</v>
      </c>
      <c r="P173" s="131">
        <f t="shared" si="146"/>
        <v>0</v>
      </c>
      <c r="Q173" s="131">
        <f t="shared" si="146"/>
        <v>0</v>
      </c>
      <c r="R173" s="218">
        <f t="shared" si="146"/>
        <v>0</v>
      </c>
      <c r="S173" s="192"/>
      <c r="T173" s="217">
        <f t="shared" si="139"/>
        <v>0</v>
      </c>
      <c r="U173" s="131">
        <f t="shared" si="147"/>
        <v>0</v>
      </c>
      <c r="V173" s="131">
        <f t="shared" si="147"/>
        <v>0</v>
      </c>
      <c r="W173" s="131">
        <f t="shared" si="147"/>
        <v>0</v>
      </c>
      <c r="X173" s="131">
        <f t="shared" si="147"/>
        <v>0</v>
      </c>
      <c r="Y173" s="218">
        <f t="shared" si="147"/>
        <v>0</v>
      </c>
      <c r="Z173" s="192"/>
      <c r="AA173" s="217">
        <f t="shared" si="141"/>
        <v>0</v>
      </c>
      <c r="AB173" s="131">
        <f t="shared" si="148"/>
        <v>0</v>
      </c>
      <c r="AC173" s="131">
        <f t="shared" si="148"/>
        <v>0</v>
      </c>
      <c r="AD173" s="131">
        <f t="shared" si="148"/>
        <v>0</v>
      </c>
      <c r="AE173" s="131">
        <f t="shared" si="148"/>
        <v>0</v>
      </c>
      <c r="AF173" s="218">
        <f t="shared" si="148"/>
        <v>0</v>
      </c>
      <c r="AG173" s="192"/>
      <c r="AH173" s="217">
        <f t="shared" si="143"/>
        <v>0</v>
      </c>
      <c r="AI173" s="131">
        <f t="shared" si="149"/>
        <v>0</v>
      </c>
      <c r="AJ173" s="131">
        <f t="shared" si="149"/>
        <v>0</v>
      </c>
      <c r="AK173" s="131">
        <f t="shared" si="149"/>
        <v>0</v>
      </c>
      <c r="AL173" s="131">
        <f t="shared" si="149"/>
        <v>0</v>
      </c>
      <c r="AM173" s="218">
        <f t="shared" si="149"/>
        <v>0</v>
      </c>
      <c r="AN173" s="192"/>
      <c r="AO173" s="199"/>
      <c r="AP173" s="200"/>
      <c r="AQ173" s="200"/>
      <c r="AR173" s="200"/>
      <c r="AS173" s="200"/>
      <c r="AT173" s="201"/>
      <c r="AU173" s="30"/>
    </row>
    <row r="174" spans="1:47" s="31" customFormat="1">
      <c r="A174" s="204">
        <v>20</v>
      </c>
      <c r="B174" s="197" t="s">
        <v>124</v>
      </c>
      <c r="C174" s="202">
        <v>0.04</v>
      </c>
      <c r="D174" s="198" t="s">
        <v>125</v>
      </c>
      <c r="E174" s="192"/>
      <c r="F174" s="217">
        <f t="shared" si="135"/>
        <v>0</v>
      </c>
      <c r="G174" s="131">
        <f t="shared" si="145"/>
        <v>0</v>
      </c>
      <c r="H174" s="131">
        <f t="shared" si="145"/>
        <v>0</v>
      </c>
      <c r="I174" s="131">
        <f t="shared" si="145"/>
        <v>0</v>
      </c>
      <c r="J174" s="131">
        <f t="shared" si="145"/>
        <v>0</v>
      </c>
      <c r="K174" s="218">
        <f t="shared" si="145"/>
        <v>0</v>
      </c>
      <c r="L174" s="192"/>
      <c r="M174" s="217">
        <f t="shared" si="137"/>
        <v>0</v>
      </c>
      <c r="N174" s="131">
        <f t="shared" si="146"/>
        <v>0</v>
      </c>
      <c r="O174" s="131">
        <f t="shared" si="146"/>
        <v>0</v>
      </c>
      <c r="P174" s="131">
        <f t="shared" si="146"/>
        <v>0</v>
      </c>
      <c r="Q174" s="131">
        <f t="shared" si="146"/>
        <v>0</v>
      </c>
      <c r="R174" s="218">
        <f t="shared" si="146"/>
        <v>0</v>
      </c>
      <c r="S174" s="192"/>
      <c r="T174" s="217">
        <f t="shared" si="139"/>
        <v>0</v>
      </c>
      <c r="U174" s="131">
        <f t="shared" si="147"/>
        <v>0</v>
      </c>
      <c r="V174" s="131">
        <f t="shared" si="147"/>
        <v>0</v>
      </c>
      <c r="W174" s="131">
        <f t="shared" si="147"/>
        <v>0</v>
      </c>
      <c r="X174" s="131">
        <f t="shared" si="147"/>
        <v>0</v>
      </c>
      <c r="Y174" s="218">
        <f t="shared" si="147"/>
        <v>0</v>
      </c>
      <c r="Z174" s="192"/>
      <c r="AA174" s="217">
        <f t="shared" si="141"/>
        <v>0</v>
      </c>
      <c r="AB174" s="131">
        <f t="shared" si="148"/>
        <v>0</v>
      </c>
      <c r="AC174" s="131">
        <f t="shared" si="148"/>
        <v>0</v>
      </c>
      <c r="AD174" s="131">
        <f t="shared" si="148"/>
        <v>0</v>
      </c>
      <c r="AE174" s="131">
        <f t="shared" si="148"/>
        <v>0</v>
      </c>
      <c r="AF174" s="218">
        <f t="shared" si="148"/>
        <v>0</v>
      </c>
      <c r="AG174" s="192"/>
      <c r="AH174" s="217">
        <f t="shared" si="143"/>
        <v>0</v>
      </c>
      <c r="AI174" s="131">
        <f t="shared" si="149"/>
        <v>0</v>
      </c>
      <c r="AJ174" s="131">
        <f t="shared" si="149"/>
        <v>0</v>
      </c>
      <c r="AK174" s="131">
        <f t="shared" si="149"/>
        <v>0</v>
      </c>
      <c r="AL174" s="131">
        <f t="shared" si="149"/>
        <v>0</v>
      </c>
      <c r="AM174" s="218">
        <f t="shared" si="149"/>
        <v>0</v>
      </c>
      <c r="AN174" s="192"/>
      <c r="AO174" s="199"/>
      <c r="AP174" s="200"/>
      <c r="AQ174" s="200"/>
      <c r="AR174" s="200"/>
      <c r="AS174" s="200"/>
      <c r="AT174" s="201"/>
      <c r="AU174" s="30"/>
    </row>
    <row r="175" spans="1:47" s="31" customFormat="1" ht="24.75" thickBot="1">
      <c r="A175" s="230">
        <v>21</v>
      </c>
      <c r="B175" s="231" t="s">
        <v>126</v>
      </c>
      <c r="C175" s="232">
        <v>0.2</v>
      </c>
      <c r="D175" s="233" t="s">
        <v>98</v>
      </c>
      <c r="E175" s="207"/>
      <c r="F175" s="234">
        <f t="shared" si="135"/>
        <v>0</v>
      </c>
      <c r="G175" s="235">
        <f t="shared" si="145"/>
        <v>0</v>
      </c>
      <c r="H175" s="235">
        <f t="shared" si="145"/>
        <v>0</v>
      </c>
      <c r="I175" s="235">
        <f t="shared" si="145"/>
        <v>0</v>
      </c>
      <c r="J175" s="235">
        <f t="shared" si="145"/>
        <v>0</v>
      </c>
      <c r="K175" s="236">
        <f t="shared" si="145"/>
        <v>0</v>
      </c>
      <c r="L175" s="207"/>
      <c r="M175" s="234">
        <f t="shared" si="137"/>
        <v>0</v>
      </c>
      <c r="N175" s="235">
        <f t="shared" si="146"/>
        <v>0</v>
      </c>
      <c r="O175" s="235">
        <f t="shared" si="146"/>
        <v>0</v>
      </c>
      <c r="P175" s="235">
        <f t="shared" si="146"/>
        <v>0</v>
      </c>
      <c r="Q175" s="235">
        <f t="shared" si="146"/>
        <v>0</v>
      </c>
      <c r="R175" s="236">
        <f t="shared" si="146"/>
        <v>0</v>
      </c>
      <c r="S175" s="207"/>
      <c r="T175" s="234">
        <f t="shared" si="139"/>
        <v>0</v>
      </c>
      <c r="U175" s="235">
        <f t="shared" si="147"/>
        <v>0</v>
      </c>
      <c r="V175" s="235">
        <f t="shared" si="147"/>
        <v>0</v>
      </c>
      <c r="W175" s="235">
        <f t="shared" si="147"/>
        <v>0</v>
      </c>
      <c r="X175" s="235">
        <f t="shared" si="147"/>
        <v>0</v>
      </c>
      <c r="Y175" s="236">
        <f t="shared" si="147"/>
        <v>0</v>
      </c>
      <c r="Z175" s="207"/>
      <c r="AA175" s="234">
        <f t="shared" si="141"/>
        <v>0</v>
      </c>
      <c r="AB175" s="235">
        <f t="shared" si="148"/>
        <v>0</v>
      </c>
      <c r="AC175" s="235">
        <f t="shared" si="148"/>
        <v>0</v>
      </c>
      <c r="AD175" s="235">
        <f t="shared" si="148"/>
        <v>0</v>
      </c>
      <c r="AE175" s="235">
        <f t="shared" si="148"/>
        <v>0</v>
      </c>
      <c r="AF175" s="236">
        <f t="shared" si="148"/>
        <v>0</v>
      </c>
      <c r="AG175" s="207"/>
      <c r="AH175" s="234">
        <f t="shared" si="143"/>
        <v>0</v>
      </c>
      <c r="AI175" s="235">
        <f t="shared" si="149"/>
        <v>0</v>
      </c>
      <c r="AJ175" s="235">
        <f t="shared" si="149"/>
        <v>0</v>
      </c>
      <c r="AK175" s="235">
        <f t="shared" si="149"/>
        <v>0</v>
      </c>
      <c r="AL175" s="235">
        <f t="shared" si="149"/>
        <v>0</v>
      </c>
      <c r="AM175" s="236">
        <f t="shared" si="149"/>
        <v>0</v>
      </c>
      <c r="AN175" s="207"/>
      <c r="AO175" s="208"/>
      <c r="AP175" s="209"/>
      <c r="AQ175" s="209"/>
      <c r="AR175" s="209"/>
      <c r="AS175" s="209"/>
      <c r="AT175" s="210"/>
      <c r="AU175" s="30"/>
    </row>
    <row r="176" spans="1:47" ht="15.7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</row>
    <row r="177" spans="1:43">
      <c r="A177" s="237"/>
      <c r="B177" s="238"/>
      <c r="C177" s="238"/>
      <c r="D177" s="238"/>
      <c r="E177" s="239"/>
      <c r="F177" s="239"/>
      <c r="G177" s="239"/>
      <c r="H177" s="239"/>
      <c r="I177" s="239"/>
      <c r="J177" s="239"/>
      <c r="K177" s="239"/>
      <c r="L177" s="239"/>
    </row>
    <row r="178" spans="1:43">
      <c r="A178" s="237"/>
      <c r="B178" s="238"/>
      <c r="C178" s="238"/>
      <c r="D178" s="238"/>
      <c r="E178" s="239"/>
      <c r="F178" s="239"/>
      <c r="G178" s="239"/>
      <c r="H178" s="239"/>
      <c r="I178" s="239"/>
      <c r="J178" s="239"/>
      <c r="K178" s="239"/>
      <c r="L178" s="239"/>
    </row>
    <row r="179" spans="1:43">
      <c r="C179" s="240"/>
      <c r="J179" s="241"/>
      <c r="K179" s="241"/>
    </row>
    <row r="180" spans="1:43">
      <c r="J180" s="242"/>
      <c r="K180" s="241"/>
      <c r="AA180" s="243" t="str">
        <f>'[1]Приложение '!B81</f>
        <v xml:space="preserve">Дата: </v>
      </c>
      <c r="AJ180" s="244" t="str">
        <f>'[1]Приложение '!C81</f>
        <v xml:space="preserve">Гл. счетоводител/Фин.директор: </v>
      </c>
      <c r="AK180" s="245" t="str">
        <f>'[1]Приложение '!D81</f>
        <v>..............................................</v>
      </c>
    </row>
    <row r="181" spans="1:43">
      <c r="J181" s="242"/>
      <c r="K181" s="241"/>
      <c r="L181" s="246"/>
      <c r="Y181" s="247"/>
      <c r="AD181" s="248"/>
      <c r="AE181" s="13"/>
      <c r="AF181" s="247"/>
      <c r="AJ181" s="244"/>
      <c r="AK181" s="249" t="str">
        <f>'[1]Приложение '!D82</f>
        <v>(подпис)</v>
      </c>
      <c r="AN181" s="248"/>
      <c r="AO181" s="13"/>
      <c r="AP181" s="241"/>
      <c r="AQ181" s="13"/>
    </row>
    <row r="182" spans="1:43">
      <c r="J182" s="242"/>
      <c r="K182" s="241"/>
      <c r="Y182" s="250"/>
      <c r="AD182" s="12"/>
      <c r="AE182" s="241"/>
      <c r="AF182" s="250"/>
      <c r="AJ182" s="244"/>
      <c r="AK182" s="244"/>
      <c r="AN182" s="12"/>
      <c r="AO182" s="241"/>
      <c r="AP182" s="241"/>
      <c r="AQ182" s="13"/>
    </row>
    <row r="183" spans="1:43">
      <c r="E183" s="251" t="s">
        <v>129</v>
      </c>
      <c r="J183" s="242"/>
      <c r="K183" s="241"/>
      <c r="Y183" s="250"/>
      <c r="AD183" s="12"/>
      <c r="AE183" s="241"/>
      <c r="AF183" s="250"/>
      <c r="AJ183" s="244"/>
      <c r="AK183" s="244"/>
      <c r="AN183" s="12"/>
      <c r="AO183" s="241"/>
      <c r="AP183" s="241"/>
      <c r="AQ183" s="13"/>
    </row>
    <row r="184" spans="1:43">
      <c r="E184" s="252" t="s">
        <v>130</v>
      </c>
      <c r="J184" s="242"/>
      <c r="K184" s="241"/>
      <c r="Y184" s="250"/>
      <c r="AD184" s="12"/>
      <c r="AE184" s="241"/>
      <c r="AF184" s="250"/>
      <c r="AJ184" s="244" t="str">
        <f>'[1]Приложение '!C85</f>
        <v xml:space="preserve">Управител/Изп.директор: </v>
      </c>
      <c r="AK184" s="245" t="str">
        <f>'[1]Приложение '!D85</f>
        <v>.............................................</v>
      </c>
      <c r="AN184" s="12"/>
      <c r="AO184" s="241"/>
      <c r="AP184" s="241"/>
      <c r="AQ184" s="13"/>
    </row>
    <row r="185" spans="1:43" ht="28.5" customHeight="1">
      <c r="E185" s="293" t="s">
        <v>131</v>
      </c>
      <c r="F185" s="293"/>
      <c r="G185" s="293"/>
      <c r="H185" s="293"/>
      <c r="I185" s="293"/>
      <c r="J185" s="293"/>
      <c r="K185" s="293"/>
      <c r="L185" s="293"/>
      <c r="M185" s="293"/>
      <c r="N185" s="293"/>
      <c r="O185" s="293"/>
      <c r="P185" s="293"/>
      <c r="Q185" s="293"/>
      <c r="R185" s="293"/>
      <c r="S185" s="293"/>
      <c r="T185" s="293"/>
      <c r="U185" s="293"/>
      <c r="V185" s="293"/>
      <c r="W185" s="293"/>
      <c r="X185" s="293"/>
      <c r="Y185" s="293"/>
      <c r="AD185" s="12"/>
      <c r="AE185" s="241"/>
      <c r="AF185" s="250"/>
      <c r="AK185" s="249" t="str">
        <f>'[1]Приложение '!D86</f>
        <v>(подпис и печат)</v>
      </c>
      <c r="AN185" s="12"/>
      <c r="AO185" s="241"/>
      <c r="AP185" s="241"/>
      <c r="AQ185" s="13"/>
    </row>
    <row r="186" spans="1:43" ht="28.5" customHeight="1">
      <c r="B186" s="251"/>
      <c r="C186" s="251"/>
      <c r="D186" s="251"/>
      <c r="E186" s="293" t="s">
        <v>132</v>
      </c>
      <c r="F186" s="293"/>
      <c r="G186" s="293"/>
      <c r="H186" s="293"/>
      <c r="I186" s="293"/>
      <c r="J186" s="293"/>
      <c r="K186" s="293"/>
      <c r="L186" s="293"/>
      <c r="M186" s="293"/>
      <c r="N186" s="293"/>
      <c r="O186" s="293"/>
      <c r="P186" s="293"/>
      <c r="Q186" s="293"/>
      <c r="R186" s="293"/>
      <c r="S186" s="293"/>
      <c r="T186" s="293"/>
      <c r="U186" s="293"/>
      <c r="V186" s="293"/>
      <c r="W186" s="293"/>
      <c r="X186" s="293"/>
      <c r="Y186" s="293"/>
      <c r="AD186" s="251"/>
      <c r="AE186" s="241"/>
      <c r="AF186" s="250"/>
      <c r="AN186" s="251"/>
      <c r="AO186" s="241"/>
      <c r="AP186" s="241"/>
      <c r="AQ186" s="13"/>
    </row>
    <row r="187" spans="1:43" ht="59.25" customHeight="1">
      <c r="B187" s="253"/>
      <c r="C187" s="253"/>
      <c r="D187" s="253"/>
      <c r="E187" s="293" t="s">
        <v>133</v>
      </c>
      <c r="F187" s="293"/>
      <c r="G187" s="293"/>
      <c r="H187" s="293"/>
      <c r="I187" s="293"/>
      <c r="J187" s="293"/>
      <c r="K187" s="293"/>
      <c r="L187" s="293"/>
      <c r="M187" s="293"/>
      <c r="N187" s="293"/>
      <c r="O187" s="293"/>
      <c r="P187" s="293"/>
      <c r="Q187" s="293"/>
      <c r="R187" s="293"/>
      <c r="S187" s="293"/>
      <c r="T187" s="293"/>
      <c r="U187" s="293"/>
      <c r="V187" s="293"/>
      <c r="W187" s="293"/>
      <c r="X187" s="293"/>
      <c r="Y187" s="293"/>
      <c r="AD187" s="12"/>
      <c r="AE187" s="254"/>
      <c r="AF187" s="12"/>
      <c r="AK187" s="12"/>
      <c r="AL187" s="254"/>
      <c r="AM187" s="12"/>
      <c r="AN187" s="241"/>
      <c r="AO187" s="255"/>
      <c r="AP187" s="241"/>
      <c r="AQ187" s="13"/>
    </row>
    <row r="188" spans="1:43" ht="20.25" customHeight="1">
      <c r="B188" s="253"/>
      <c r="C188" s="253"/>
      <c r="D188" s="253"/>
      <c r="E188" s="252" t="s">
        <v>134</v>
      </c>
      <c r="F188" s="253"/>
      <c r="G188" s="253"/>
      <c r="H188" s="253"/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W188" s="12"/>
      <c r="X188" s="12"/>
      <c r="Y188" s="241"/>
      <c r="AD188" s="12"/>
      <c r="AE188" s="12"/>
      <c r="AF188" s="241"/>
      <c r="AK188" s="12"/>
      <c r="AL188" s="12"/>
      <c r="AM188" s="241"/>
      <c r="AN188" s="256"/>
      <c r="AO188" s="13"/>
    </row>
    <row r="189" spans="1:43" ht="25.5" customHeight="1">
      <c r="B189" s="253"/>
      <c r="C189" s="253"/>
      <c r="D189" s="253"/>
      <c r="E189" s="253"/>
      <c r="F189" s="253"/>
      <c r="G189" s="253"/>
      <c r="H189" s="253"/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257"/>
    </row>
    <row r="190" spans="1:43" ht="54.75" customHeight="1">
      <c r="B190" s="253"/>
      <c r="C190" s="253"/>
      <c r="D190" s="253"/>
      <c r="E190" s="253"/>
      <c r="F190" s="253"/>
      <c r="G190" s="253"/>
      <c r="H190" s="253"/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</row>
    <row r="191" spans="1:43" ht="14.25" customHeight="1">
      <c r="B191" s="253"/>
      <c r="C191" s="253"/>
      <c r="D191" s="253"/>
      <c r="E191" s="253"/>
      <c r="F191" s="253"/>
      <c r="G191" s="253"/>
      <c r="H191" s="253"/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</row>
    <row r="192" spans="1:43" ht="60.75" customHeight="1"/>
    <row r="193" ht="20.25" customHeight="1"/>
  </sheetData>
  <mergeCells count="23">
    <mergeCell ref="E185:Y185"/>
    <mergeCell ref="E186:Y186"/>
    <mergeCell ref="E187:Y187"/>
    <mergeCell ref="S8:Y8"/>
    <mergeCell ref="Z8:AF8"/>
    <mergeCell ref="AG8:AM8"/>
    <mergeCell ref="AN8:AT8"/>
    <mergeCell ref="F10:K10"/>
    <mergeCell ref="M10:R10"/>
    <mergeCell ref="T10:Y10"/>
    <mergeCell ref="AA10:AF10"/>
    <mergeCell ref="AH10:AM10"/>
    <mergeCell ref="AO10:AT10"/>
    <mergeCell ref="A2:Y2"/>
    <mergeCell ref="A3:Y3"/>
    <mergeCell ref="A4:Y4"/>
    <mergeCell ref="A5:Y5"/>
    <mergeCell ref="A8:A9"/>
    <mergeCell ref="B8:B9"/>
    <mergeCell ref="C8:C9"/>
    <mergeCell ref="D8:D9"/>
    <mergeCell ref="E8:K8"/>
    <mergeCell ref="L8:R8"/>
  </mergeCells>
  <pageMargins left="0.7" right="0.7" top="0.75" bottom="0.75" header="0.3" footer="0.3"/>
  <pageSetup paperSize="9" scale="1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Ст-ти от тръжни документи</vt:lpstr>
      <vt:lpstr>11.2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 Йорданова</dc:creator>
  <cp:lastModifiedBy>Стелияна Данкова</cp:lastModifiedBy>
  <cp:lastPrinted>2021-05-26T08:41:03Z</cp:lastPrinted>
  <dcterms:created xsi:type="dcterms:W3CDTF">2021-05-26T06:26:14Z</dcterms:created>
  <dcterms:modified xsi:type="dcterms:W3CDTF">2021-06-01T08:09:26Z</dcterms:modified>
</cp:coreProperties>
</file>